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20" windowHeight="12435" activeTab="0"/>
  </bookViews>
  <sheets>
    <sheet name="Ehitustegevuse eelarve" sheetId="1" r:id="rId1"/>
    <sheet name="meny" sheetId="2" state="hidden" r:id="rId2"/>
    <sheet name="Kasutusjuhend" sheetId="3" r:id="rId3"/>
  </sheets>
  <definedNames>
    <definedName name="_xlfn.IFERROR" hidden="1">#NAME?</definedName>
    <definedName name="_xlnm.Print_Area" localSheetId="0">'Ehitustegevuse eelarve'!$A$6:$H$357</definedName>
  </definedNames>
  <calcPr fullCalcOnLoad="1"/>
</workbook>
</file>

<file path=xl/sharedStrings.xml><?xml version="1.0" encoding="utf-8"?>
<sst xmlns="http://schemas.openxmlformats.org/spreadsheetml/2006/main" count="825" uniqueCount="727">
  <si>
    <t>Maht</t>
  </si>
  <si>
    <t>Ühik</t>
  </si>
  <si>
    <t>Rekonstrueerimine</t>
  </si>
  <si>
    <t>Ehitise andmed</t>
  </si>
  <si>
    <t>Ehitise põhikonstruktsiooni materjalid</t>
  </si>
  <si>
    <t>Kavandatav tegevus</t>
  </si>
  <si>
    <t>INVESTEERINGUOBJEKTI KIRJELDUS</t>
  </si>
  <si>
    <t>Püstitamine</t>
  </si>
  <si>
    <t>Laiendamine</t>
  </si>
  <si>
    <t xml:space="preserve">2. </t>
  </si>
  <si>
    <t xml:space="preserve">3. </t>
  </si>
  <si>
    <t xml:space="preserve">4. </t>
  </si>
  <si>
    <t xml:space="preserve">5. </t>
  </si>
  <si>
    <t xml:space="preserve">6. </t>
  </si>
  <si>
    <t xml:space="preserve">7. </t>
  </si>
  <si>
    <t xml:space="preserve">9. </t>
  </si>
  <si>
    <t xml:space="preserve">10. </t>
  </si>
  <si>
    <t xml:space="preserve">11. </t>
  </si>
  <si>
    <t>Vundament</t>
  </si>
  <si>
    <t xml:space="preserve">12. </t>
  </si>
  <si>
    <t xml:space="preserve">13. </t>
  </si>
  <si>
    <t xml:space="preserve">14. </t>
  </si>
  <si>
    <t xml:space="preserve">15. </t>
  </si>
  <si>
    <t>Katusekate</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</si>
  <si>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</si>
  <si>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</si>
  <si>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</si>
  <si>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</si>
  <si>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</si>
  <si>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</si>
  <si>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</si>
  <si>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</si>
  <si>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</si>
  <si>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</si>
  <si>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</si>
  <si>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</si>
  <si>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</si>
  <si>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</si>
  <si>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</si>
  <si>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</si>
  <si>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</si>
  <si>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</si>
  <si>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</si>
  <si>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</si>
  <si>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</si>
  <si>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</si>
  <si>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</si>
  <si>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</si>
  <si>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</si>
  <si>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</si>
  <si>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</si>
  <si>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</si>
  <si>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</si>
  <si>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</si>
  <si>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</si>
  <si>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</si>
  <si>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</si>
  <si>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</si>
  <si>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</si>
  <si>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</si>
  <si>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</si>
  <si>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</si>
  <si>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</si>
  <si>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</si>
  <si>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</si>
  <si>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</si>
  <si>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</si>
  <si>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</si>
  <si>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</si>
  <si>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</si>
  <si>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</si>
  <si>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</si>
  <si>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</si>
  <si>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</si>
  <si>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</si>
  <si>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</si>
  <si>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</si>
  <si>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</si>
  <si>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</si>
  <si>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</si>
  <si>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</si>
  <si>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</si>
  <si>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</si>
  <si>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</si>
  <si>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</si>
  <si>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</si>
  <si>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</si>
  <si>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</si>
  <si>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</si>
  <si>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</si>
  <si>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</si>
  <si>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</si>
  <si>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</si>
  <si>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</si>
  <si>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</si>
  <si>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</si>
  <si>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</si>
  <si>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</si>
  <si>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</si>
  <si>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</si>
  <si>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</si>
  <si>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</si>
  <si>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</si>
  <si>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</si>
  <si>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</si>
  <si>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</si>
  <si>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</si>
  <si>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</si>
  <si>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</si>
  <si>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</si>
  <si>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</si>
  <si>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</si>
  <si>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</si>
  <si>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</si>
  <si>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</si>
  <si>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</si>
  <si>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</si>
  <si>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</si>
  <si>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</si>
  <si>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</si>
  <si>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</si>
  <si>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</si>
  <si>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</si>
  <si>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</si>
  <si>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</si>
  <si>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</si>
  <si>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</si>
  <si>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</si>
  <si>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</si>
  <si>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</si>
  <si>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</si>
  <si>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</si>
  <si>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</si>
  <si>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</si>
  <si>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</si>
  <si>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</si>
  <si>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</si>
  <si>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</si>
  <si>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</si>
  <si>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</si>
  <si>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</si>
  <si>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</si>
  <si>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</si>
  <si>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</si>
  <si>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</si>
  <si>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</si>
  <si>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</si>
  <si>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</si>
  <si>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</si>
  <si>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</si>
  <si>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</si>
  <si>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</si>
  <si>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</si>
  <si>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</si>
  <si>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</si>
  <si>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</si>
  <si>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</si>
  <si>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</si>
  <si>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</si>
  <si>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</si>
  <si>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</si>
  <si>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</si>
  <si>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</si>
  <si>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</si>
  <si>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</si>
  <si>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</si>
  <si>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</si>
  <si>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</si>
  <si>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</si>
  <si>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</si>
  <si>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</si>
  <si>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</si>
  <si>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</si>
  <si>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</si>
  <si>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</si>
  <si>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</si>
  <si>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</si>
  <si>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</si>
  <si>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</si>
  <si>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</si>
  <si>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</si>
  <si>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</si>
  <si>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</si>
  <si>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</si>
  <si>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</si>
  <si>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</si>
  <si>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</si>
  <si>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</si>
  <si>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</si>
  <si>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</si>
  <si>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</si>
  <si>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</si>
  <si>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</si>
  <si>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</si>
  <si>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</si>
  <si>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</si>
  <si>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</si>
  <si>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</si>
  <si>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</si>
  <si>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</si>
  <si>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</si>
  <si>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</si>
  <si>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</si>
  <si>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</si>
  <si>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</si>
  <si>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</si>
  <si>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</si>
  <si>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</si>
  <si>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</si>
  <si>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</si>
  <si>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</si>
  <si>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</si>
  <si>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</si>
  <si>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</si>
  <si>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</si>
  <si>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</si>
  <si>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</si>
  <si>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</si>
  <si>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</si>
  <si>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</si>
  <si>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</si>
  <si>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</si>
  <si>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</si>
  <si>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</si>
  <si>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</si>
  <si>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</si>
  <si>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</si>
  <si>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</si>
  <si>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</si>
  <si>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</si>
  <si>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</si>
  <si>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</si>
  <si>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</si>
  <si>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</si>
  <si>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</si>
  <si>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</si>
  <si>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</si>
  <si>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</si>
  <si>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</si>
  <si>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</si>
  <si>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</si>
  <si>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</si>
  <si>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</si>
  <si>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</si>
  <si>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</si>
  <si>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</si>
  <si>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</si>
  <si>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</si>
  <si>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</si>
  <si>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</si>
  <si>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</si>
  <si>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</si>
  <si>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</si>
  <si>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</si>
  <si>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</si>
  <si>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</si>
  <si>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</si>
  <si>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</si>
  <si>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</si>
  <si>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</si>
  <si>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</si>
  <si>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</si>
  <si>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</si>
  <si>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</si>
  <si>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</si>
  <si>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</si>
  <si>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</si>
  <si>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</si>
  <si>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</si>
  <si>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</si>
  <si>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</si>
  <si>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</si>
  <si>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</si>
  <si>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</si>
  <si>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</si>
  <si>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</si>
  <si>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</si>
  <si>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</si>
  <si>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</si>
  <si>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</si>
  <si>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</si>
  <si>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</si>
  <si>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</si>
  <si>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</si>
  <si>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</si>
  <si>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</si>
  <si>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</si>
  <si>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</si>
  <si>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</si>
  <si>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</si>
  <si>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</si>
  <si>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</si>
  <si>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</si>
  <si>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</si>
  <si>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</si>
  <si>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</si>
  <si>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</si>
  <si>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</si>
  <si>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</si>
  <si>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</si>
  <si>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</si>
  <si>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</si>
  <si>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</si>
  <si>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</si>
  <si>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</si>
  <si>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</si>
  <si>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</si>
  <si>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</si>
  <si>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</si>
  <si>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</si>
  <si>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</si>
  <si>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</si>
  <si>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</si>
  <si>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</si>
  <si>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</si>
  <si>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</si>
  <si>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</si>
  <si>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</si>
  <si>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</si>
  <si>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</si>
  <si>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</si>
  <si>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</si>
  <si>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</si>
  <si>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</si>
  <si>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</si>
  <si>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</si>
  <si>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</si>
  <si>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</si>
  <si>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</si>
  <si>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</si>
  <si>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</si>
  <si>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</si>
  <si>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</si>
  <si>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</si>
  <si>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</si>
  <si>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</si>
  <si>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</si>
  <si>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</si>
  <si>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</si>
  <si>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</si>
  <si>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</si>
  <si>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</si>
  <si>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</si>
  <si>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</si>
  <si>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</si>
  <si>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</si>
  <si>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</si>
  <si>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</si>
  <si>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</si>
  <si>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</si>
  <si>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</si>
  <si>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</si>
  <si>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</si>
  <si>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</si>
  <si>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</si>
  <si>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</si>
  <si>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</si>
  <si>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</si>
  <si>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</si>
  <si>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</si>
  <si>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</si>
  <si>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</si>
  <si>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</si>
  <si>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</si>
  <si>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</si>
  <si>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</si>
  <si>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</si>
  <si>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</si>
  <si>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</si>
  <si>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</si>
  <si>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</si>
  <si>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</si>
  <si>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</si>
  <si>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</si>
  <si>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</si>
  <si>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</si>
  <si>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</si>
  <si>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</si>
  <si>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</si>
  <si>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</si>
  <si>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</si>
  <si>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</si>
  <si>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</si>
  <si>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</si>
  <si>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</si>
  <si>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</si>
  <si>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</si>
  <si>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</si>
  <si>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</si>
  <si>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</si>
  <si>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</si>
  <si>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</si>
  <si>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</si>
  <si>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</si>
  <si>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</si>
  <si>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</si>
  <si>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</si>
  <si>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</si>
  <si>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</si>
  <si>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</si>
  <si>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</si>
  <si>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</si>
  <si>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</si>
  <si>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</si>
  <si>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</si>
  <si>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</si>
  <si>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</si>
  <si>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</si>
  <si>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</si>
  <si>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</si>
  <si>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</si>
  <si>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</si>
  <si>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</si>
  <si>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</si>
  <si>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</si>
  <si>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</si>
  <si>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</si>
  <si>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</si>
  <si>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</si>
  <si>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</si>
  <si>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</si>
  <si>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</si>
  <si>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</si>
  <si>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</si>
  <si>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</si>
  <si>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</si>
  <si>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</si>
  <si>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</si>
  <si>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</si>
  <si>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</si>
  <si>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</si>
  <si>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</si>
  <si>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</si>
  <si>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</si>
  <si>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</si>
  <si>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</si>
  <si>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</si>
  <si>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</si>
  <si>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</si>
  <si>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</si>
  <si>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</si>
  <si>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</si>
  <si>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</si>
  <si>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</si>
  <si>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</si>
  <si>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</si>
  <si>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</si>
  <si>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</si>
  <si>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</si>
  <si>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</si>
  <si>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</si>
  <si>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</si>
  <si>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</si>
  <si>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</si>
  <si>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</si>
  <si>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</si>
  <si>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</si>
  <si>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</si>
  <si>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</si>
  <si>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</si>
  <si>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</si>
  <si>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</si>
  <si>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</si>
  <si>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</si>
  <si>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</si>
  <si>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</si>
  <si>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</si>
  <si>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</si>
  <si>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</si>
  <si>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</si>
  <si>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</si>
  <si>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</si>
  <si>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</si>
  <si>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</si>
  <si>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</si>
  <si>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</si>
  <si>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</si>
  <si>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</si>
  <si>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</si>
  <si>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</si>
  <si>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</si>
  <si>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</si>
  <si>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</si>
  <si>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</si>
  <si>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</si>
  <si>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</si>
  <si>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</si>
  <si>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</si>
  <si>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</si>
  <si>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</si>
  <si>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</si>
  <si>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</si>
  <si>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</si>
  <si>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</si>
  <si>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</si>
  <si>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</si>
  <si>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</si>
  <si>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</si>
  <si>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</si>
  <si>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</si>
  <si>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</si>
  <si>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</si>
  <si>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</si>
  <si>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</si>
  <si>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</si>
  <si>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</si>
  <si>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</si>
  <si>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</si>
  <si>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</si>
  <si>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</si>
  <si>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</si>
  <si>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</si>
  <si>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</si>
  <si>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</si>
  <si>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</si>
  <si>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</si>
  <si>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</si>
  <si>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</si>
  <si>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</si>
  <si>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</si>
  <si>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</si>
  <si>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</si>
  <si>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</si>
  <si>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</si>
  <si>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</si>
  <si>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</si>
  <si>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</si>
  <si>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</si>
  <si>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</si>
  <si>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</si>
  <si>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</si>
  <si>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</si>
  <si>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</si>
  <si>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</si>
  <si>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</si>
  <si>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</si>
  <si>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</si>
  <si>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</si>
  <si>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</si>
  <si>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</si>
  <si>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</si>
  <si>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</si>
  <si>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</si>
  <si>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</si>
  <si>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</si>
  <si>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</si>
  <si>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</si>
  <si>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</si>
  <si>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</si>
  <si>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</si>
  <si>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</si>
  <si>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</si>
  <si>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</si>
  <si>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</si>
  <si>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</si>
  <si>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</si>
  <si>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</si>
  <si>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</si>
  <si>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</si>
  <si>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</si>
  <si>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</si>
  <si>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</si>
  <si>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</si>
  <si>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</si>
  <si>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</si>
  <si>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</si>
  <si>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</si>
  <si>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</si>
  <si>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</si>
  <si>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</si>
  <si>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</si>
  <si>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</si>
  <si>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</si>
  <si>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</si>
  <si>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</si>
  <si>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</si>
  <si>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</si>
  <si>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</si>
  <si>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</si>
  <si>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</si>
  <si>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</si>
  <si>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</si>
  <si>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</si>
  <si>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</si>
  <si>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</si>
  <si>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</si>
  <si>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</si>
  <si>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</si>
  <si>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</si>
  <si>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</si>
  <si>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</si>
  <si>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</si>
  <si>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</si>
  <si>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</si>
  <si>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</si>
  <si>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</si>
  <si>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</si>
  <si>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</si>
  <si>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</si>
  <si>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</si>
  <si>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</si>
  <si>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</si>
  <si>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</si>
  <si>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</si>
  <si>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</si>
  <si>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</si>
  <si>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</si>
  <si>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</si>
  <si>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</si>
  <si>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</si>
  <si>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</si>
  <si>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</si>
  <si>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</si>
  <si>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</si>
  <si>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</si>
  <si>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</si>
  <si>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</si>
  <si>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</si>
  <si>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</si>
  <si>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</si>
  <si>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</si>
  <si>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</si>
  <si>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</si>
  <si>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</si>
  <si>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</si>
  <si>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</si>
  <si>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</si>
  <si>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</si>
  <si>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</si>
  <si>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</si>
  <si>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</si>
  <si>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</si>
  <si>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</si>
  <si>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</si>
  <si>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</si>
  <si>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</si>
  <si>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</si>
  <si>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</si>
  <si>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</si>
  <si>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</si>
  <si>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</si>
  <si>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</si>
  <si>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</si>
  <si>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</si>
  <si>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</si>
  <si>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</si>
  <si>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</si>
  <si>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</si>
  <si>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</si>
  <si>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</si>
  <si>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</si>
  <si>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</si>
  <si>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</si>
  <si>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</si>
  <si>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</si>
  <si>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</si>
  <si>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</si>
  <si>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</si>
  <si>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</si>
  <si>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</si>
  <si>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</si>
  <si>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</si>
  <si>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</si>
  <si>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</si>
  <si>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</si>
  <si>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</si>
  <si>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</si>
  <si>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</si>
  <si>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Tagasi</t>
  </si>
  <si>
    <t>Piksekaitse ja maandus</t>
  </si>
  <si>
    <t>Käibemaks (20%):</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</si>
  <si>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</si>
  <si>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</si>
  <si>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</si>
  <si>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</si>
  <si>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</si>
  <si>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</si>
  <si>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</si>
  <si>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</si>
  <si>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</si>
  <si>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</si>
  <si>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</si>
  <si>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</si>
  <si>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</si>
  <si>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</si>
  <si>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</si>
  <si>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</si>
  <si>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</si>
  <si>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Ühiku maksumus
 (EUR)</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</si>
  <si>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</si>
  <si>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</si>
  <si>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</si>
  <si>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</si>
  <si>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</si>
  <si>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</si>
  <si>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</si>
  <si>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</si>
  <si>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</si>
  <si>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</si>
  <si>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</si>
  <si>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</si>
  <si>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Pakkumuse esitaja reg.-kood</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</si>
  <si>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</si>
  <si>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</si>
  <si>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</si>
  <si>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</si>
  <si>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Investeeringuobjekti ehitustegevuse eelarve</t>
  </si>
  <si>
    <t>Joonis 5 – investeeringuobjekti ehituse eelarve</t>
  </si>
  <si>
    <t>Sooja-ja hüdroisolatsioon</t>
  </si>
  <si>
    <t>10. Vundament</t>
  </si>
  <si>
    <t>11. Kande- ja jäigastavad materjalid</t>
  </si>
  <si>
    <t>12. Katused ja katuslaed</t>
  </si>
  <si>
    <t>13. Vahelagi</t>
  </si>
  <si>
    <t>14. Välisseinad</t>
  </si>
  <si>
    <t xml:space="preserve">Mahtude märkimisel tuleb silmas pidada töömahtude mõõtmise ja tööde arvestamise reegleid. Nt. kui tegemist on kaevetöödega siis ei ole kohane märkida komplekti hind vaid märkida tuleb kas m2, m3 või kraavide puhul m. </t>
  </si>
  <si>
    <r>
      <t xml:space="preserve">Investeeringuobjekti kirjeldava osa täitmiseks vajaminev informatsioon  (va. teekatte liik ja pindala)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(va. teekatte liik ja pindala) on täitmiseks kohustuslikud. </t>
    </r>
  </si>
  <si>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</si>
  <si>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</si>
  <si>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</si>
  <si>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Kasutamise otstarve peab vastama meetmemääruses välja toodud abikõlbulikele tegevustele. </t>
    </r>
  </si>
  <si>
    <t>17. Teekatte pindala</t>
  </si>
  <si>
    <t>Profiilplekk</t>
  </si>
  <si>
    <t>Teekate</t>
  </si>
  <si>
    <t xml:space="preserve">  </t>
  </si>
  <si>
    <t xml:space="preserve">   </t>
  </si>
  <si>
    <t>12620 Muuseumi- ja raamatukoguhooned</t>
  </si>
  <si>
    <t xml:space="preserve">12621 Muuseum, kunstigalerii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</si>
</sst>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
    <numFmt numFmtId="181" formatCode="#,##0.00\ &quot;€&quot;"/>
    <numFmt numFmtId="182" formatCode="&quot;Yes&quot;;&quot;Yes&quot;;&quot;No&quot;"/>
    <numFmt numFmtId="183" formatCode="&quot;True&quot;;&quot;True&quot;;&quot;False&quot;"/>
    <numFmt numFmtId="184" formatCode="&quot;On&quot;;&quot;On&quot;;&quot;Off&quot;"/>
    <numFmt numFmtId="185" formatCode="[$€-2]\ #,##0.00_);[Red]\([$€-2]\ #,##0.00\)"/>
  </numFmts>
  <fonts count="73">
    <font>
      <sz val="10"/>
      <color rgb="FF000000"/>
      <name val="Arial"/>
      <family val="2"/>
    </font>
    <font>
      <sz val="11"/>
      <color indexed="8"/>
      <name val="Calibri"/>
      <family val="2"/>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Roboto Condensed Light"/>
      <family val="0"/>
    </font>
    <font>
      <b/>
      <sz val="11"/>
      <color indexed="8"/>
      <name val="Roboto Condensed"/>
      <family val="0"/>
    </font>
    <font>
      <sz val="11"/>
      <color indexed="8"/>
      <name val="Roboto Condensed"/>
      <family val="0"/>
    </font>
    <font>
      <b/>
      <sz val="11"/>
      <color indexed="62"/>
      <name val="Roboto Condensed"/>
      <family val="0"/>
    </font>
    <font>
      <sz val="11"/>
      <color indexed="10"/>
      <name val="Roboto Condensed"/>
      <family val="0"/>
    </font>
    <font>
      <sz val="11"/>
      <color indexed="9"/>
      <name val="Roboto Condensed"/>
      <family val="0"/>
    </font>
    <font>
      <b/>
      <sz val="11"/>
      <color indexed="9"/>
      <name val="Arial"/>
      <family val="2"/>
    </font>
    <font>
      <b/>
      <sz val="11"/>
      <color indexed="9"/>
      <name val="Roboto Condensed"/>
      <family val="0"/>
    </font>
    <font>
      <b/>
      <sz val="10"/>
      <color indexed="9"/>
      <name val="Arial"/>
      <family val="2"/>
    </font>
    <font>
      <b/>
      <sz val="12"/>
      <color indexed="8"/>
      <name val="Roboto Condensed"/>
      <family val="0"/>
    </font>
    <font>
      <sz val="8"/>
      <name val="Tahoma"/>
      <family val="2"/>
    </font>
    <font>
      <sz val="10"/>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1"/>
      <color rgb="FF000000"/>
      <name val="Roboto Condensed Light"/>
      <family val="0"/>
    </font>
    <font>
      <u val="single"/>
      <sz val="10"/>
      <color theme="10"/>
      <name val="Roboto Condensed Light"/>
      <family val="0"/>
    </font>
    <font>
      <b/>
      <sz val="11"/>
      <color rgb="FF000000"/>
      <name val="Roboto Condensed Light"/>
      <family val="0"/>
    </font>
    <font>
      <b/>
      <sz val="11"/>
      <color theme="1"/>
      <name val="Roboto Condensed"/>
      <family val="0"/>
    </font>
    <font>
      <sz val="11"/>
      <color rgb="FF000000"/>
      <name val="Roboto Condensed"/>
      <family val="0"/>
    </font>
    <font>
      <b/>
      <sz val="11"/>
      <color theme="4" tint="-0.24997000396251678"/>
      <name val="Roboto Condensed"/>
      <family val="0"/>
    </font>
    <font>
      <sz val="11"/>
      <color rgb="FFFF0000"/>
      <name val="Roboto Condensed"/>
      <family val="0"/>
    </font>
    <font>
      <sz val="11"/>
      <color theme="0"/>
      <name val="Roboto Condensed"/>
      <family val="0"/>
    </font>
    <font>
      <b/>
      <sz val="11"/>
      <color rgb="FF000000"/>
      <name val="Roboto Condensed"/>
      <family val="0"/>
    </font>
    <font>
      <b/>
      <sz val="11"/>
      <color theme="0"/>
      <name val="Arial"/>
      <family val="2"/>
    </font>
    <font>
      <b/>
      <sz val="11"/>
      <color theme="0"/>
      <name val="Roboto Condensed"/>
      <family val="0"/>
    </font>
    <font>
      <sz val="11"/>
      <color theme="1"/>
      <name val="Roboto Condensed"/>
      <family val="0"/>
    </font>
    <font>
      <b/>
      <sz val="10"/>
      <color theme="0"/>
      <name val="Arial"/>
      <family val="2"/>
    </font>
    <font>
      <b/>
      <sz val="12"/>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0" fontId="58"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4">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59" fillId="0" borderId="0" xfId="0" applyFont="1" applyAlignment="1">
      <alignment/>
    </xf>
    <xf numFmtId="0" fontId="59" fillId="0" borderId="0" xfId="0" applyFont="1" applyAlignment="1">
      <alignment horizontal="left" vertical="top"/>
    </xf>
    <xf numFmtId="0" fontId="59" fillId="0" borderId="0" xfId="0" applyFont="1" applyAlignment="1">
      <alignment horizontal="justify" vertical="center" wrapText="1"/>
    </xf>
    <xf numFmtId="0" fontId="60" fillId="0" borderId="0" xfId="37" applyFont="1" applyAlignment="1">
      <alignment horizontal="center" vertical="center"/>
    </xf>
    <xf numFmtId="0" fontId="61" fillId="0" borderId="0" xfId="0" applyFont="1" applyAlignment="1">
      <alignment vertical="justify" wrapText="1"/>
    </xf>
    <xf numFmtId="0" fontId="59" fillId="0" borderId="0" xfId="0" applyFont="1" applyAlignment="1">
      <alignment vertical="justify"/>
    </xf>
    <xf numFmtId="0" fontId="61" fillId="0" borderId="0" xfId="0" applyFont="1" applyAlignment="1">
      <alignment vertical="top"/>
    </xf>
    <xf numFmtId="0" fontId="61" fillId="0" borderId="0" xfId="0" applyFont="1" applyAlignment="1">
      <alignment horizontal="left" vertical="top"/>
    </xf>
    <xf numFmtId="0" fontId="59" fillId="0" borderId="0" xfId="0" applyFont="1" applyAlignment="1">
      <alignment horizontal="left" vertical="justify" wrapText="1"/>
    </xf>
    <xf numFmtId="0" fontId="60" fillId="0" borderId="0" xfId="37" applyFont="1" applyAlignment="1">
      <alignment horizontal="justify" vertical="justify"/>
    </xf>
    <xf numFmtId="0" fontId="59" fillId="0" borderId="0" xfId="0" applyFont="1" applyAlignment="1">
      <alignment horizontal="justify" vertical="justify"/>
    </xf>
    <xf numFmtId="0" fontId="61" fillId="0" borderId="0" xfId="0" applyFont="1" applyAlignment="1">
      <alignment horizontal="center"/>
    </xf>
    <xf numFmtId="0" fontId="46" fillId="0" borderId="0" xfId="37" applyAlignment="1">
      <alignment horizontal="center" vertical="center"/>
    </xf>
    <xf numFmtId="0" fontId="59" fillId="0" borderId="0" xfId="0" applyFont="1" applyAlignment="1">
      <alignment vertical="justify" wrapText="1"/>
    </xf>
    <xf numFmtId="0" fontId="59" fillId="0" borderId="0" xfId="0" applyFont="1" applyAlignment="1">
      <alignment horizontal="justify" vertical="center" wrapText="1"/>
    </xf>
    <xf numFmtId="0" fontId="5" fillId="0" borderId="0" xfId="0" applyFont="1" applyAlignment="1">
      <alignment horizontal="justify" vertical="justify" wrapText="1"/>
    </xf>
    <xf numFmtId="0" fontId="62" fillId="10" borderId="10" xfId="0" applyFont="1" applyFill="1" applyBorder="1" applyAlignment="1" applyProtection="1">
      <alignment horizontal="center" vertical="center" wrapText="1"/>
      <protection hidden="1"/>
    </xf>
    <xf numFmtId="2" fontId="62" fillId="10" borderId="10" xfId="0" applyNumberFormat="1" applyFont="1" applyFill="1" applyBorder="1" applyAlignment="1" applyProtection="1">
      <alignment horizontal="center" vertical="center" wrapText="1"/>
      <protection hidden="1"/>
    </xf>
    <xf numFmtId="0" fontId="63" fillId="0" borderId="0" xfId="0" applyFont="1" applyAlignment="1" applyProtection="1">
      <alignment/>
      <protection locked="0"/>
    </xf>
    <xf numFmtId="0" fontId="63" fillId="0" borderId="0" xfId="0" applyFont="1" applyFill="1" applyAlignment="1" applyProtection="1">
      <alignment/>
      <protection locked="0"/>
    </xf>
    <xf numFmtId="0" fontId="64" fillId="0" borderId="0" xfId="0" applyFont="1" applyAlignment="1" applyProtection="1">
      <alignment horizontal="center" vertical="center"/>
      <protection locked="0"/>
    </xf>
    <xf numFmtId="0" fontId="65" fillId="0" borderId="0" xfId="0" applyFont="1" applyAlignment="1" applyProtection="1">
      <alignment/>
      <protection locked="0"/>
    </xf>
    <xf numFmtId="0" fontId="66" fillId="0" borderId="0" xfId="0" applyFont="1" applyAlignment="1" applyProtection="1">
      <alignment/>
      <protection locked="0"/>
    </xf>
    <xf numFmtId="0" fontId="66" fillId="0" borderId="0" xfId="0" applyFont="1" applyAlignment="1" applyProtection="1">
      <alignment/>
      <protection locked="0"/>
    </xf>
    <xf numFmtId="0" fontId="63" fillId="0" borderId="0" xfId="0" applyFont="1" applyAlignment="1" applyProtection="1">
      <alignment horizontal="right"/>
      <protection locked="0"/>
    </xf>
    <xf numFmtId="0" fontId="67"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pplyProtection="1">
      <alignment/>
      <protection locked="0"/>
    </xf>
    <xf numFmtId="0" fontId="68" fillId="33" borderId="0" xfId="37" applyFont="1" applyFill="1" applyAlignment="1" applyProtection="1">
      <alignment horizontal="center" vertical="center"/>
      <protection locked="0"/>
    </xf>
    <xf numFmtId="0" fontId="69" fillId="0" borderId="0" xfId="0" applyFont="1" applyAlignment="1" applyProtection="1">
      <alignment horizontal="center" vertical="center"/>
      <protection locked="0"/>
    </xf>
    <xf numFmtId="0" fontId="69" fillId="0" borderId="0" xfId="0" applyFont="1" applyAlignment="1" applyProtection="1">
      <alignment/>
      <protection locked="0"/>
    </xf>
    <xf numFmtId="0" fontId="63" fillId="34" borderId="0" xfId="0" applyFont="1" applyFill="1" applyAlignment="1" applyProtection="1">
      <alignment/>
      <protection locked="0"/>
    </xf>
    <xf numFmtId="0" fontId="63" fillId="34" borderId="0" xfId="0" applyFont="1" applyFill="1" applyBorder="1" applyAlignment="1" applyProtection="1">
      <alignment/>
      <protection locked="0"/>
    </xf>
    <xf numFmtId="0" fontId="67" fillId="0" borderId="0"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3" fillId="0" borderId="0" xfId="0" applyNumberFormat="1" applyFont="1" applyFill="1" applyBorder="1" applyAlignment="1" applyProtection="1">
      <alignment vertical="center" wrapText="1"/>
      <protection locked="0"/>
    </xf>
    <xf numFmtId="0" fontId="69" fillId="0" borderId="0" xfId="0" applyNumberFormat="1" applyFont="1" applyFill="1" applyBorder="1" applyAlignment="1" applyProtection="1">
      <alignment horizontal="center" vertical="center" wrapText="1"/>
      <protection locked="0"/>
    </xf>
    <xf numFmtId="0" fontId="67" fillId="0" borderId="0" xfId="0" applyFont="1" applyAlignment="1" applyProtection="1">
      <alignment/>
      <protection locked="0"/>
    </xf>
    <xf numFmtId="0" fontId="63" fillId="0" borderId="0" xfId="0" applyFont="1" applyBorder="1" applyAlignment="1" applyProtection="1">
      <alignment/>
      <protection locked="0"/>
    </xf>
    <xf numFmtId="0" fontId="67" fillId="0" borderId="0" xfId="0" applyFont="1" applyBorder="1" applyAlignment="1" applyProtection="1">
      <alignment horizontal="center" vertical="center"/>
      <protection locked="0"/>
    </xf>
    <xf numFmtId="2" fontId="67" fillId="10" borderId="10" xfId="0" applyNumberFormat="1" applyFont="1" applyFill="1" applyBorder="1" applyAlignment="1" applyProtection="1">
      <alignment horizontal="center" vertical="center"/>
      <protection hidden="1"/>
    </xf>
    <xf numFmtId="1" fontId="67" fillId="10" borderId="10" xfId="0" applyNumberFormat="1"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62" fillId="10" borderId="10" xfId="0" applyFont="1" applyFill="1" applyBorder="1" applyAlignment="1" applyProtection="1">
      <alignment vertical="center"/>
      <protection hidden="1"/>
    </xf>
    <xf numFmtId="2" fontId="62"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horizontal="center" vertical="center"/>
      <protection hidden="1"/>
    </xf>
    <xf numFmtId="0" fontId="7" fillId="10" borderId="10" xfId="0" applyFont="1" applyFill="1" applyBorder="1" applyAlignment="1" applyProtection="1">
      <alignment/>
      <protection hidden="1"/>
    </xf>
    <xf numFmtId="2" fontId="7" fillId="10" borderId="1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vertical="center"/>
      <protection locked="0"/>
    </xf>
    <xf numFmtId="0" fontId="46" fillId="0" borderId="0" xfId="37" applyAlignment="1">
      <alignment horizontal="center" vertical="top"/>
    </xf>
    <xf numFmtId="0" fontId="59" fillId="0" borderId="0" xfId="0" applyFont="1" applyAlignment="1">
      <alignment vertical="top"/>
    </xf>
    <xf numFmtId="0" fontId="63" fillId="0" borderId="0" xfId="0" applyFont="1" applyBorder="1" applyAlignment="1" applyProtection="1">
      <alignment vertical="center"/>
      <protection locked="0"/>
    </xf>
    <xf numFmtId="0" fontId="67" fillId="0" borderId="11"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2" fontId="63" fillId="10" borderId="10" xfId="0" applyNumberFormat="1" applyFont="1" applyFill="1" applyBorder="1" applyAlignment="1" applyProtection="1">
      <alignment horizontal="center" vertical="center"/>
      <protection hidden="1"/>
    </xf>
    <xf numFmtId="2" fontId="70"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protection hidden="1"/>
    </xf>
    <xf numFmtId="0" fontId="63" fillId="10" borderId="10" xfId="0" applyFont="1" applyFill="1" applyBorder="1" applyAlignment="1" applyProtection="1">
      <alignment/>
      <protection hidden="1"/>
    </xf>
    <xf numFmtId="0" fontId="62" fillId="10" borderId="12" xfId="0" applyFont="1" applyFill="1" applyBorder="1" applyAlignment="1" applyProtection="1">
      <alignment horizontal="left" vertical="center"/>
      <protection hidden="1"/>
    </xf>
    <xf numFmtId="0" fontId="70" fillId="10" borderId="12" xfId="0" applyFont="1" applyFill="1" applyBorder="1" applyAlignment="1" applyProtection="1">
      <alignment horizontal="center" vertical="center"/>
      <protection hidden="1"/>
    </xf>
    <xf numFmtId="0" fontId="70" fillId="10" borderId="10" xfId="0" applyFont="1" applyFill="1" applyBorder="1" applyAlignment="1" applyProtection="1">
      <alignment vertical="center"/>
      <protection hidden="1"/>
    </xf>
    <xf numFmtId="0" fontId="8" fillId="10" borderId="12" xfId="0" applyFont="1" applyFill="1" applyBorder="1" applyAlignment="1" applyProtection="1">
      <alignment horizontal="center" vertical="center"/>
      <protection hidden="1"/>
    </xf>
    <xf numFmtId="0" fontId="8" fillId="10" borderId="12" xfId="0" applyFont="1" applyFill="1" applyBorder="1" applyAlignment="1" applyProtection="1">
      <alignment horizontal="left" vertical="center"/>
      <protection hidden="1"/>
    </xf>
    <xf numFmtId="0" fontId="59" fillId="0" borderId="0" xfId="0" applyFont="1" applyAlignment="1">
      <alignment horizontal="justify" vertical="top" wrapText="1"/>
    </xf>
    <xf numFmtId="0" fontId="65" fillId="34" borderId="0" xfId="0" applyFont="1" applyFill="1" applyAlignment="1" applyProtection="1">
      <alignment horizontal="left" vertical="center"/>
      <protection locked="0"/>
    </xf>
    <xf numFmtId="3" fontId="65" fillId="34" borderId="0" xfId="0" applyNumberFormat="1" applyFont="1" applyFill="1" applyAlignment="1" applyProtection="1">
      <alignment horizontal="left" vertical="center"/>
      <protection locked="0"/>
    </xf>
    <xf numFmtId="4" fontId="65" fillId="34" borderId="0" xfId="0" applyNumberFormat="1" applyFont="1" applyFill="1" applyAlignment="1" applyProtection="1">
      <alignment horizontal="left" vertical="center"/>
      <protection locked="0"/>
    </xf>
    <xf numFmtId="2" fontId="65" fillId="34" borderId="0" xfId="0" applyNumberFormat="1" applyFont="1" applyFill="1" applyAlignment="1" applyProtection="1">
      <alignment horizontal="left" vertical="center"/>
      <protection locked="0"/>
    </xf>
    <xf numFmtId="0" fontId="63" fillId="0" borderId="0" xfId="0" applyFont="1" applyAlignment="1" applyProtection="1">
      <alignment vertical="center"/>
      <protection locked="0"/>
    </xf>
    <xf numFmtId="0" fontId="63" fillId="0" borderId="0" xfId="0" applyFont="1" applyFill="1" applyBorder="1" applyAlignment="1" applyProtection="1">
      <alignment vertical="center"/>
      <protection locked="0"/>
    </xf>
    <xf numFmtId="0" fontId="71" fillId="0" borderId="0" xfId="37" applyFont="1" applyFill="1" applyAlignment="1" applyProtection="1">
      <alignment horizontal="center" vertical="center"/>
      <protection locked="0"/>
    </xf>
    <xf numFmtId="0" fontId="64" fillId="0" borderId="0" xfId="0" applyFont="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0" fillId="35" borderId="10" xfId="0" applyFill="1" applyBorder="1" applyAlignment="1">
      <alignment/>
    </xf>
    <xf numFmtId="0" fontId="0" fillId="35" borderId="10" xfId="0" applyFont="1" applyFill="1" applyBorder="1" applyAlignment="1">
      <alignment/>
    </xf>
    <xf numFmtId="0" fontId="47" fillId="35" borderId="10" xfId="0" applyFont="1" applyFill="1" applyBorder="1" applyAlignment="1">
      <alignment/>
    </xf>
    <xf numFmtId="0" fontId="47" fillId="35" borderId="12" xfId="0" applyFont="1" applyFill="1" applyBorder="1" applyAlignment="1">
      <alignment/>
    </xf>
    <xf numFmtId="0" fontId="47"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12" xfId="0" applyFont="1" applyFill="1" applyBorder="1" applyAlignment="1">
      <alignment/>
    </xf>
    <xf numFmtId="0" fontId="0" fillId="35" borderId="10" xfId="0" applyFont="1" applyFill="1" applyBorder="1" applyAlignment="1">
      <alignment horizontal="center" vertical="center"/>
    </xf>
    <xf numFmtId="0" fontId="0" fillId="35" borderId="10" xfId="0" applyFill="1" applyBorder="1" applyAlignment="1">
      <alignment wrapText="1"/>
    </xf>
    <xf numFmtId="0" fontId="0" fillId="35" borderId="12" xfId="0" applyFill="1" applyBorder="1" applyAlignment="1">
      <alignment/>
    </xf>
    <xf numFmtId="0" fontId="0" fillId="35" borderId="10" xfId="0" applyFont="1"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67" fillId="34" borderId="10" xfId="0" applyNumberFormat="1" applyFont="1" applyFill="1" applyBorder="1" applyAlignment="1" applyProtection="1">
      <alignment horizontal="center" vertical="center" wrapText="1"/>
      <protection locked="0"/>
    </xf>
    <xf numFmtId="0" fontId="62" fillId="10" borderId="10" xfId="0" applyFont="1" applyFill="1" applyBorder="1" applyAlignment="1" applyProtection="1">
      <alignment horizontal="center" vertical="center"/>
      <protection hidden="1"/>
    </xf>
    <xf numFmtId="0" fontId="63" fillId="0" borderId="0" xfId="0" applyFont="1" applyAlignment="1" applyProtection="1">
      <alignment horizontal="center" vertical="center"/>
      <protection locked="0"/>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3" fillId="0" borderId="0" xfId="0" applyFont="1" applyBorder="1" applyAlignment="1" applyProtection="1">
      <alignment horizontal="right" vertical="center"/>
      <protection locked="0"/>
    </xf>
    <xf numFmtId="0" fontId="67" fillId="0" borderId="11" xfId="0" applyFont="1" applyBorder="1" applyAlignment="1" applyProtection="1">
      <alignment horizontal="right"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horizontal="left" vertical="center"/>
      <protection locked="0"/>
    </xf>
    <xf numFmtId="0" fontId="66" fillId="0" borderId="0" xfId="0" applyFont="1" applyAlignment="1" applyProtection="1">
      <alignment horizontal="right" vertical="center"/>
      <protection locked="0"/>
    </xf>
    <xf numFmtId="0" fontId="66" fillId="0" borderId="0" xfId="0" applyFont="1" applyAlignment="1" applyProtection="1">
      <alignment horizontal="left" vertical="center" wrapText="1"/>
      <protection locked="0"/>
    </xf>
    <xf numFmtId="2" fontId="66" fillId="0" borderId="0" xfId="0" applyNumberFormat="1" applyFont="1" applyAlignment="1" applyProtection="1">
      <alignment horizontal="left" vertical="center"/>
      <protection locked="0"/>
    </xf>
    <xf numFmtId="0" fontId="66" fillId="0" borderId="0" xfId="0" applyFont="1" applyFill="1" applyAlignment="1" applyProtection="1">
      <alignment horizontal="center" vertical="center"/>
      <protection locked="0"/>
    </xf>
    <xf numFmtId="14" fontId="66" fillId="0" borderId="0" xfId="0" applyNumberFormat="1" applyFont="1" applyAlignment="1" applyProtection="1">
      <alignment/>
      <protection locked="0"/>
    </xf>
    <xf numFmtId="0" fontId="63" fillId="34" borderId="13" xfId="0" applyFont="1" applyFill="1" applyBorder="1" applyAlignment="1" applyProtection="1">
      <alignment horizontal="center" vertical="center"/>
      <protection locked="0"/>
    </xf>
    <xf numFmtId="0" fontId="63" fillId="34" borderId="10" xfId="0" applyFont="1" applyFill="1" applyBorder="1" applyAlignment="1" applyProtection="1">
      <alignment horizontal="center" vertical="center"/>
      <protection locked="0"/>
    </xf>
    <xf numFmtId="0" fontId="63" fillId="10" borderId="10" xfId="0" applyFont="1" applyFill="1" applyBorder="1" applyAlignment="1" applyProtection="1">
      <alignment horizontal="right" vertical="center"/>
      <protection hidden="1"/>
    </xf>
    <xf numFmtId="0" fontId="63" fillId="0" borderId="0" xfId="0" applyFont="1" applyAlignment="1" applyProtection="1">
      <alignment horizontal="right" vertical="center" wrapText="1"/>
      <protection locked="0"/>
    </xf>
    <xf numFmtId="0" fontId="63" fillId="0" borderId="12" xfId="0" applyFont="1" applyFill="1" applyBorder="1" applyAlignment="1" applyProtection="1">
      <alignment horizontal="center"/>
      <protection locked="0"/>
    </xf>
    <xf numFmtId="0" fontId="63" fillId="0" borderId="13" xfId="0" applyFont="1" applyFill="1" applyBorder="1" applyAlignment="1" applyProtection="1">
      <alignment horizontal="center"/>
      <protection locked="0"/>
    </xf>
    <xf numFmtId="0" fontId="62" fillId="10" borderId="10" xfId="0" applyFont="1" applyFill="1" applyBorder="1" applyAlignment="1" applyProtection="1">
      <alignment horizontal="center" vertical="center"/>
      <protection hidden="1"/>
    </xf>
    <xf numFmtId="0" fontId="67" fillId="0" borderId="0" xfId="0" applyFont="1" applyAlignment="1" applyProtection="1">
      <alignment horizontal="left" vertical="center"/>
      <protection locked="0"/>
    </xf>
    <xf numFmtId="0" fontId="72" fillId="0" borderId="0" xfId="0" applyFont="1" applyAlignment="1" applyProtection="1">
      <alignment horizontal="center" vertical="center"/>
      <protection locked="0"/>
    </xf>
    <xf numFmtId="0" fontId="67"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63" fillId="34"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left" vertical="center"/>
      <protection locked="0"/>
    </xf>
    <xf numFmtId="2" fontId="62" fillId="10" borderId="12" xfId="0" applyNumberFormat="1" applyFont="1" applyFill="1" applyBorder="1" applyAlignment="1" applyProtection="1">
      <alignment horizontal="center" vertical="center" wrapText="1"/>
      <protection hidden="1"/>
    </xf>
    <xf numFmtId="2" fontId="62" fillId="10" borderId="13" xfId="0" applyNumberFormat="1" applyFont="1" applyFill="1" applyBorder="1" applyAlignment="1" applyProtection="1">
      <alignment horizontal="center" vertical="center" wrapText="1"/>
      <protection hidden="1"/>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7" fillId="0" borderId="0" xfId="0" applyFont="1" applyAlignment="1" applyProtection="1">
      <alignment horizontal="center"/>
      <protection locked="0"/>
    </xf>
    <xf numFmtId="0" fontId="63" fillId="0" borderId="10" xfId="0" applyFont="1" applyFill="1" applyBorder="1" applyAlignment="1" applyProtection="1">
      <alignment horizontal="center"/>
      <protection locked="0"/>
    </xf>
    <xf numFmtId="0" fontId="63" fillId="10" borderId="10" xfId="0" applyFont="1" applyFill="1" applyBorder="1" applyAlignment="1" applyProtection="1">
      <alignment horizontal="center"/>
      <protection hidden="1"/>
    </xf>
    <xf numFmtId="0" fontId="63" fillId="0" borderId="10" xfId="0" applyFont="1" applyBorder="1" applyAlignment="1" applyProtection="1">
      <alignment horizontal="center"/>
      <protection locked="0"/>
    </xf>
    <xf numFmtId="0" fontId="63" fillId="0" borderId="12" xfId="0" applyFont="1" applyBorder="1" applyAlignment="1" applyProtection="1">
      <alignment horizontal="center"/>
      <protection locked="0"/>
    </xf>
    <xf numFmtId="0" fontId="63" fillId="0" borderId="13" xfId="0" applyFont="1" applyBorder="1" applyAlignment="1" applyProtection="1">
      <alignment horizontal="center"/>
      <protection locked="0"/>
    </xf>
    <xf numFmtId="0" fontId="7" fillId="10" borderId="10" xfId="0" applyFont="1" applyFill="1" applyBorder="1" applyAlignment="1" applyProtection="1">
      <alignment horizontal="center"/>
      <protection hidden="1"/>
    </xf>
    <xf numFmtId="0" fontId="63" fillId="0" borderId="10" xfId="0" applyFont="1" applyFill="1" applyBorder="1" applyAlignment="1" applyProtection="1">
      <alignment horizontal="center" vertical="center"/>
      <protection locked="0"/>
    </xf>
    <xf numFmtId="0" fontId="61" fillId="0" borderId="0" xfId="0" applyFont="1" applyAlignment="1">
      <alignment horizontal="center"/>
    </xf>
    <xf numFmtId="0" fontId="59" fillId="0" borderId="0" xfId="0" applyFont="1" applyAlignment="1">
      <alignment horizontal="left" vertical="top"/>
    </xf>
    <xf numFmtId="0" fontId="59" fillId="0" borderId="0" xfId="0" applyFont="1" applyAlignment="1">
      <alignment horizontal="left" vertical="top" wrapText="1"/>
    </xf>
    <xf numFmtId="0" fontId="5" fillId="0" borderId="0" xfId="0" applyFont="1" applyAlignment="1">
      <alignment horizontal="justify" vertical="justify" wrapText="1"/>
    </xf>
    <xf numFmtId="0" fontId="59" fillId="0" borderId="0" xfId="0" applyFont="1" applyAlignment="1">
      <alignment horizontal="justify" vertical="top" wrapText="1"/>
    </xf>
    <xf numFmtId="0" fontId="59" fillId="0" borderId="0" xfId="0" applyFont="1" applyAlignment="1">
      <alignment horizontal="justify" vertical="top"/>
    </xf>
    <xf numFmtId="0" fontId="61"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5" fillId="0" borderId="0" xfId="0" applyFont="1" applyAlignment="1">
      <alignment horizontal="justify" vertical="top" wrapText="1"/>
    </xf>
    <xf numFmtId="0" fontId="61"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horizontal="justify" vertical="center" wrapText="1"/>
    </xf>
    <xf numFmtId="0" fontId="59" fillId="0" borderId="0" xfId="0" applyFont="1" applyAlignment="1">
      <alignment horizontal="left" vertical="center"/>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Väljund"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8.jpeg" /><Relationship Id="rId5"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8</xdr:col>
      <xdr:colOff>19050</xdr:colOff>
      <xdr:row>2</xdr:row>
      <xdr:rowOff>76200</xdr:rowOff>
    </xdr:to>
    <xdr:sp>
      <xdr:nvSpPr>
        <xdr:cNvPr id="1" name="Text Box 2"/>
        <xdr:cNvSpPr txBox="1">
          <a:spLocks noChangeArrowheads="1"/>
        </xdr:cNvSpPr>
      </xdr:nvSpPr>
      <xdr:spPr>
        <a:xfrm>
          <a:off x="5876925" y="0"/>
          <a:ext cx="2247900" cy="647700"/>
        </a:xfrm>
        <a:prstGeom prst="rect">
          <a:avLst/>
        </a:prstGeom>
        <a:noFill/>
        <a:ln w="9525" cmpd="sng">
          <a:noFill/>
        </a:ln>
      </xdr:spPr>
      <xdr:txBody>
        <a:bodyPr vertOverflow="clip" wrap="square"/>
        <a:p>
          <a:pPr algn="r">
            <a:defRPr/>
          </a:pPr>
          <a:r>
            <a:rPr lang="en-US" cap="none" sz="1000" b="0" i="0" u="none" baseline="0">
              <a:solidFill>
                <a:srgbClr val="000000"/>
              </a:solidFill>
            </a:rPr>
            <a:t>Kinnitatud Põllumajanduse Registrite ja Informatsiooni Ameti peadirektori  02.11.2015 käskkirjaga nr 1-12/15/146 </a:t>
          </a:r>
        </a:p>
      </xdr:txBody>
    </xdr:sp>
    <xdr:clientData/>
  </xdr:twoCellAnchor>
  <xdr:twoCellAnchor editAs="oneCell">
    <xdr:from>
      <xdr:col>0</xdr:col>
      <xdr:colOff>0</xdr:colOff>
      <xdr:row>0</xdr:row>
      <xdr:rowOff>0</xdr:rowOff>
    </xdr:from>
    <xdr:to>
      <xdr:col>2</xdr:col>
      <xdr:colOff>1866900</xdr:colOff>
      <xdr:row>3</xdr:row>
      <xdr:rowOff>38100</xdr:rowOff>
    </xdr:to>
    <xdr:pic>
      <xdr:nvPicPr>
        <xdr:cNvPr id="2" name="Picture 12"/>
        <xdr:cNvPicPr preferRelativeResize="1">
          <a:picLocks noChangeAspect="1"/>
        </xdr:cNvPicPr>
      </xdr:nvPicPr>
      <xdr:blipFill>
        <a:blip r:embed="rId1"/>
        <a:stretch>
          <a:fillRect/>
        </a:stretch>
      </xdr:blipFill>
      <xdr:spPr>
        <a:xfrm>
          <a:off x="0" y="0"/>
          <a:ext cx="26384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95250</xdr:rowOff>
    </xdr:from>
    <xdr:to>
      <xdr:col>6</xdr:col>
      <xdr:colOff>1181100</xdr:colOff>
      <xdr:row>64</xdr:row>
      <xdr:rowOff>76200</xdr:rowOff>
    </xdr:to>
    <xdr:pic>
      <xdr:nvPicPr>
        <xdr:cNvPr id="1" name="Picture 13"/>
        <xdr:cNvPicPr preferRelativeResize="1">
          <a:picLocks noChangeAspect="1"/>
        </xdr:cNvPicPr>
      </xdr:nvPicPr>
      <xdr:blipFill>
        <a:blip r:embed="rId1"/>
        <a:stretch>
          <a:fillRect/>
        </a:stretch>
      </xdr:blipFill>
      <xdr:spPr>
        <a:xfrm>
          <a:off x="1047750" y="8277225"/>
          <a:ext cx="5638800" cy="5048250"/>
        </a:xfrm>
        <a:prstGeom prst="rect">
          <a:avLst/>
        </a:prstGeom>
        <a:noFill/>
        <a:ln w="9525" cmpd="sng">
          <a:noFill/>
        </a:ln>
      </xdr:spPr>
    </xdr:pic>
    <xdr:clientData/>
  </xdr:twoCellAnchor>
  <xdr:twoCellAnchor editAs="oneCell">
    <xdr:from>
      <xdr:col>1</xdr:col>
      <xdr:colOff>190500</xdr:colOff>
      <xdr:row>84</xdr:row>
      <xdr:rowOff>95250</xdr:rowOff>
    </xdr:from>
    <xdr:to>
      <xdr:col>7</xdr:col>
      <xdr:colOff>38100</xdr:colOff>
      <xdr:row>108</xdr:row>
      <xdr:rowOff>28575</xdr:rowOff>
    </xdr:to>
    <xdr:pic>
      <xdr:nvPicPr>
        <xdr:cNvPr id="2" name="Picture 1"/>
        <xdr:cNvPicPr preferRelativeResize="1">
          <a:picLocks noChangeAspect="1"/>
        </xdr:cNvPicPr>
      </xdr:nvPicPr>
      <xdr:blipFill>
        <a:blip r:embed="rId2"/>
        <a:stretch>
          <a:fillRect/>
        </a:stretch>
      </xdr:blipFill>
      <xdr:spPr>
        <a:xfrm>
          <a:off x="1238250" y="19964400"/>
          <a:ext cx="6134100" cy="4276725"/>
        </a:xfrm>
        <a:prstGeom prst="rect">
          <a:avLst/>
        </a:prstGeom>
        <a:noFill/>
        <a:ln w="9525" cmpd="sng">
          <a:noFill/>
        </a:ln>
      </xdr:spPr>
    </xdr:pic>
    <xdr:clientData/>
  </xdr:twoCellAnchor>
  <xdr:twoCellAnchor editAs="oneCell">
    <xdr:from>
      <xdr:col>0</xdr:col>
      <xdr:colOff>1000125</xdr:colOff>
      <xdr:row>122</xdr:row>
      <xdr:rowOff>123825</xdr:rowOff>
    </xdr:from>
    <xdr:to>
      <xdr:col>7</xdr:col>
      <xdr:colOff>190500</xdr:colOff>
      <xdr:row>147</xdr:row>
      <xdr:rowOff>19050</xdr:rowOff>
    </xdr:to>
    <xdr:pic>
      <xdr:nvPicPr>
        <xdr:cNvPr id="3" name="Picture 2"/>
        <xdr:cNvPicPr preferRelativeResize="1">
          <a:picLocks noChangeAspect="1"/>
        </xdr:cNvPicPr>
      </xdr:nvPicPr>
      <xdr:blipFill>
        <a:blip r:embed="rId3"/>
        <a:stretch>
          <a:fillRect/>
        </a:stretch>
      </xdr:blipFill>
      <xdr:spPr>
        <a:xfrm>
          <a:off x="1000125" y="28070175"/>
          <a:ext cx="6524625" cy="4419600"/>
        </a:xfrm>
        <a:prstGeom prst="rect">
          <a:avLst/>
        </a:prstGeom>
        <a:noFill/>
        <a:ln w="9525" cmpd="sng">
          <a:noFill/>
        </a:ln>
      </xdr:spPr>
    </xdr:pic>
    <xdr:clientData/>
  </xdr:twoCellAnchor>
  <xdr:twoCellAnchor editAs="oneCell">
    <xdr:from>
      <xdr:col>1</xdr:col>
      <xdr:colOff>28575</xdr:colOff>
      <xdr:row>13</xdr:row>
      <xdr:rowOff>152400</xdr:rowOff>
    </xdr:from>
    <xdr:to>
      <xdr:col>6</xdr:col>
      <xdr:colOff>1276350</xdr:colOff>
      <xdr:row>30</xdr:row>
      <xdr:rowOff>171450</xdr:rowOff>
    </xdr:to>
    <xdr:pic>
      <xdr:nvPicPr>
        <xdr:cNvPr id="4" name="Picture 1"/>
        <xdr:cNvPicPr preferRelativeResize="1">
          <a:picLocks noChangeAspect="1"/>
        </xdr:cNvPicPr>
      </xdr:nvPicPr>
      <xdr:blipFill>
        <a:blip r:embed="rId4"/>
        <a:stretch>
          <a:fillRect/>
        </a:stretch>
      </xdr:blipFill>
      <xdr:spPr>
        <a:xfrm>
          <a:off x="1076325" y="3524250"/>
          <a:ext cx="5705475" cy="3095625"/>
        </a:xfrm>
        <a:prstGeom prst="rect">
          <a:avLst/>
        </a:prstGeom>
        <a:noFill/>
        <a:ln w="9525" cmpd="sng">
          <a:noFill/>
        </a:ln>
      </xdr:spPr>
    </xdr:pic>
    <xdr:clientData/>
  </xdr:twoCellAnchor>
  <xdr:twoCellAnchor editAs="oneCell">
    <xdr:from>
      <xdr:col>2</xdr:col>
      <xdr:colOff>19050</xdr:colOff>
      <xdr:row>156</xdr:row>
      <xdr:rowOff>66675</xdr:rowOff>
    </xdr:from>
    <xdr:to>
      <xdr:col>6</xdr:col>
      <xdr:colOff>1390650</xdr:colOff>
      <xdr:row>166</xdr:row>
      <xdr:rowOff>171450</xdr:rowOff>
    </xdr:to>
    <xdr:pic>
      <xdr:nvPicPr>
        <xdr:cNvPr id="5" name="Picture 2"/>
        <xdr:cNvPicPr preferRelativeResize="1">
          <a:picLocks noChangeAspect="1"/>
        </xdr:cNvPicPr>
      </xdr:nvPicPr>
      <xdr:blipFill>
        <a:blip r:embed="rId5"/>
        <a:stretch>
          <a:fillRect/>
        </a:stretch>
      </xdr:blipFill>
      <xdr:spPr>
        <a:xfrm>
          <a:off x="1314450" y="35680650"/>
          <a:ext cx="55816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356"/>
  <sheetViews>
    <sheetView showGridLines="0" showRowColHeaders="0" tabSelected="1" zoomScalePageLayoutView="0" workbookViewId="0" topLeftCell="A1">
      <selection activeCell="M11" sqref="M11"/>
    </sheetView>
  </sheetViews>
  <sheetFormatPr defaultColWidth="9.140625" defaultRowHeight="12.75"/>
  <cols>
    <col min="1" max="1" width="7.421875" style="21" customWidth="1"/>
    <col min="2" max="2" width="4.140625" style="21" bestFit="1" customWidth="1"/>
    <col min="3" max="3" width="53.140625" style="21" bestFit="1" customWidth="1"/>
    <col min="4" max="5" width="11.7109375" style="21" customWidth="1"/>
    <col min="6" max="6" width="15.57421875" style="22" customWidth="1"/>
    <col min="7" max="7" width="16.8515625" style="21" bestFit="1" customWidth="1"/>
    <col min="8" max="8" width="0.9921875" style="23" customWidth="1"/>
    <col min="9" max="9" width="3.00390625" style="21" customWidth="1"/>
    <col min="10" max="10" width="13.8515625" style="21" customWidth="1"/>
    <col min="11" max="11" width="3.7109375" style="67" customWidth="1"/>
    <col min="12" max="12" width="10.421875" style="21" customWidth="1"/>
    <col min="13" max="14" width="9.140625" style="21" customWidth="1"/>
    <col min="15" max="15" width="53.140625" style="25" hidden="1" customWidth="1"/>
    <col min="16" max="16" width="2.421875" style="97" hidden="1" customWidth="1"/>
    <col min="17" max="17" width="11.421875" style="98" hidden="1" customWidth="1"/>
    <col min="18" max="16384" width="9.140625" style="21" customWidth="1"/>
  </cols>
  <sheetData>
    <row r="1" ht="14.25">
      <c r="G1" s="27"/>
    </row>
    <row r="2" spans="1:7" ht="30.75" customHeight="1">
      <c r="A2" s="25"/>
      <c r="D2" s="107"/>
      <c r="E2" s="107"/>
      <c r="F2" s="107"/>
      <c r="G2" s="107"/>
    </row>
    <row r="3" ht="14.25">
      <c r="G3" s="27"/>
    </row>
    <row r="4" ht="14.25"/>
    <row r="6" spans="2:7" ht="15.75">
      <c r="B6" s="112" t="s">
        <v>702</v>
      </c>
      <c r="C6" s="112"/>
      <c r="D6" s="112"/>
      <c r="E6" s="112"/>
      <c r="F6" s="112"/>
      <c r="G6" s="112"/>
    </row>
    <row r="7" spans="1:7" ht="15">
      <c r="A7" s="25"/>
      <c r="B7" s="114"/>
      <c r="C7" s="114"/>
      <c r="D7" s="114"/>
      <c r="E7" s="114"/>
      <c r="F7" s="114"/>
      <c r="G7" s="114"/>
    </row>
    <row r="8" spans="1:15" ht="15">
      <c r="A8" s="26"/>
      <c r="E8" s="27"/>
      <c r="F8" s="27"/>
      <c r="O8" s="103">
        <v>42138</v>
      </c>
    </row>
    <row r="9" spans="1:17" ht="15">
      <c r="A9" s="26"/>
      <c r="B9" s="106" t="s">
        <v>718</v>
      </c>
      <c r="C9" s="106"/>
      <c r="D9" s="129"/>
      <c r="E9" s="129"/>
      <c r="F9" s="129"/>
      <c r="G9" s="129"/>
      <c r="I9" s="73"/>
      <c r="O9" s="99" t="str">
        <f aca="true" t="shared" si="0" ref="O9:O32">B9</f>
        <v>Taotleja</v>
      </c>
      <c r="Q9" s="98">
        <f>IF(D9="","",D9)</f>
      </c>
    </row>
    <row r="10" spans="1:17" ht="15">
      <c r="A10" s="26"/>
      <c r="E10" s="27"/>
      <c r="F10" s="27"/>
      <c r="O10" s="99"/>
      <c r="Q10" s="98">
        <f>IF(D10="","",D10)</f>
      </c>
    </row>
    <row r="11" spans="1:17" ht="15" customHeight="1">
      <c r="A11" s="28"/>
      <c r="B11" s="113" t="s">
        <v>6</v>
      </c>
      <c r="C11" s="113"/>
      <c r="D11" s="113"/>
      <c r="E11" s="113"/>
      <c r="F11" s="113"/>
      <c r="G11" s="113"/>
      <c r="O11" s="99"/>
      <c r="Q11" s="98">
        <f>IF(D11="","",D11)</f>
      </c>
    </row>
    <row r="12" spans="1:17" ht="15" customHeight="1">
      <c r="A12" s="29"/>
      <c r="O12" s="99"/>
      <c r="Q12" s="98">
        <f>IF(D12="","",D12)</f>
      </c>
    </row>
    <row r="13" spans="2:15" ht="15" customHeight="1">
      <c r="B13" s="28"/>
      <c r="C13" s="28"/>
      <c r="D13" s="111" t="s">
        <v>5</v>
      </c>
      <c r="E13" s="111"/>
      <c r="F13" s="111"/>
      <c r="G13" s="30"/>
      <c r="O13" s="99"/>
    </row>
    <row r="14" spans="2:17" ht="16.5" customHeight="1">
      <c r="B14" s="106" t="s">
        <v>692</v>
      </c>
      <c r="C14" s="106"/>
      <c r="D14" s="114"/>
      <c r="E14" s="114"/>
      <c r="F14" s="114"/>
      <c r="I14" s="31" t="s">
        <v>667</v>
      </c>
      <c r="O14" s="99" t="str">
        <f t="shared" si="0"/>
        <v>1. Kavandatav tegevus</v>
      </c>
      <c r="P14" s="97">
        <f>IF(D14="","",D14)</f>
      </c>
      <c r="Q14" s="98">
        <f>_xlfn.IFERROR(VLOOKUP(P14,meny!A1:B5,2,FALSE),"")</f>
      </c>
    </row>
    <row r="15" spans="2:15" ht="15" customHeight="1">
      <c r="B15" s="71"/>
      <c r="C15" s="71"/>
      <c r="D15" s="111" t="s">
        <v>3</v>
      </c>
      <c r="E15" s="111"/>
      <c r="F15" s="111"/>
      <c r="H15" s="32"/>
      <c r="I15" s="33"/>
      <c r="O15" s="99"/>
    </row>
    <row r="16" spans="2:17" ht="16.5" customHeight="1">
      <c r="B16" s="106" t="s">
        <v>693</v>
      </c>
      <c r="C16" s="106"/>
      <c r="D16" s="115"/>
      <c r="E16" s="115"/>
      <c r="F16" s="115"/>
      <c r="G16" s="115"/>
      <c r="I16" s="31" t="s">
        <v>667</v>
      </c>
      <c r="O16" s="99" t="str">
        <f t="shared" si="0"/>
        <v>2. Ehitisregistri kood</v>
      </c>
      <c r="Q16" s="98">
        <f>IF(D16="","",D16)</f>
      </c>
    </row>
    <row r="17" spans="2:17" ht="16.5" customHeight="1">
      <c r="B17" s="106" t="s">
        <v>694</v>
      </c>
      <c r="C17" s="106"/>
      <c r="D17" s="104"/>
      <c r="E17" s="105"/>
      <c r="F17" s="105"/>
      <c r="G17" s="105"/>
      <c r="I17" s="31" t="s">
        <v>667</v>
      </c>
      <c r="O17" s="99" t="str">
        <f t="shared" si="0"/>
        <v>3. Ehitusloa/kirjalik nõusolek nr</v>
      </c>
      <c r="Q17" s="98">
        <f>IF(D17="","",D17)</f>
      </c>
    </row>
    <row r="18" spans="2:17" ht="16.5" customHeight="1">
      <c r="B18" s="106" t="s">
        <v>695</v>
      </c>
      <c r="C18" s="106"/>
      <c r="D18" s="104"/>
      <c r="E18" s="105"/>
      <c r="F18" s="105"/>
      <c r="G18" s="105"/>
      <c r="I18" s="31" t="s">
        <v>667</v>
      </c>
      <c r="O18" s="99" t="str">
        <f t="shared" si="0"/>
        <v>4. Katastritunnus</v>
      </c>
      <c r="Q18" s="98">
        <f>IF(D18="","",D18)</f>
      </c>
    </row>
    <row r="19" spans="2:17" ht="16.5" customHeight="1">
      <c r="B19" s="106" t="s">
        <v>696</v>
      </c>
      <c r="C19" s="106"/>
      <c r="D19" s="116"/>
      <c r="E19" s="116"/>
      <c r="F19" s="116"/>
      <c r="G19" s="34"/>
      <c r="I19" s="31" t="s">
        <v>667</v>
      </c>
      <c r="O19" s="99" t="str">
        <f t="shared" si="0"/>
        <v>5. Ehitise kasutamise otstarve</v>
      </c>
      <c r="P19" s="97">
        <f>IF(D19="","",D19)</f>
      </c>
      <c r="Q19" s="98">
        <f>_xlfn.IFERROR(VLOOKUP(P19,meny!U1:V301,2,FALSE),"")</f>
      </c>
    </row>
    <row r="20" spans="2:17" ht="16.5" customHeight="1">
      <c r="B20" s="106" t="s">
        <v>697</v>
      </c>
      <c r="C20" s="106"/>
      <c r="D20" s="116"/>
      <c r="E20" s="116"/>
      <c r="F20" s="116"/>
      <c r="G20" s="35"/>
      <c r="I20" s="31" t="s">
        <v>667</v>
      </c>
      <c r="O20" s="99" t="str">
        <f t="shared" si="0"/>
        <v>6. Ehitise kavandatav kasutamise otstarve</v>
      </c>
      <c r="P20" s="97">
        <f>IF(D20="","",D20)</f>
      </c>
      <c r="Q20" s="98">
        <f>_xlfn.IFERROR(VLOOKUP(P20,meny!U1:V301,2,FALSE),"")</f>
      </c>
    </row>
    <row r="21" spans="2:17" ht="16.5" customHeight="1">
      <c r="B21" s="106" t="s">
        <v>698</v>
      </c>
      <c r="C21" s="106"/>
      <c r="D21" s="104"/>
      <c r="E21" s="105"/>
      <c r="F21" s="105"/>
      <c r="G21" s="105"/>
      <c r="I21" s="31" t="s">
        <v>667</v>
      </c>
      <c r="O21" s="99" t="str">
        <f t="shared" si="0"/>
        <v>7. Ehitise nimetus</v>
      </c>
      <c r="Q21" s="98">
        <f>IF(D21="","",D21)</f>
      </c>
    </row>
    <row r="22" spans="2:15" ht="15" customHeight="1">
      <c r="B22" s="72"/>
      <c r="C22" s="72"/>
      <c r="D22" s="117" t="s">
        <v>371</v>
      </c>
      <c r="E22" s="117"/>
      <c r="F22" s="117"/>
      <c r="I22" s="37"/>
      <c r="O22" s="99"/>
    </row>
    <row r="23" spans="2:17" ht="16.5" customHeight="1">
      <c r="B23" s="106" t="s">
        <v>699</v>
      </c>
      <c r="C23" s="106"/>
      <c r="D23" s="105"/>
      <c r="E23" s="105"/>
      <c r="F23" s="105"/>
      <c r="G23" s="105"/>
      <c r="I23" s="31" t="s">
        <v>667</v>
      </c>
      <c r="O23" s="99" t="str">
        <f t="shared" si="0"/>
        <v>8. Ehitise suletud netopind (m2)</v>
      </c>
      <c r="Q23" s="98">
        <f>IF(D23="","",D23)</f>
      </c>
    </row>
    <row r="24" spans="2:17" ht="16.5" customHeight="1">
      <c r="B24" s="106" t="s">
        <v>700</v>
      </c>
      <c r="C24" s="106"/>
      <c r="D24" s="105"/>
      <c r="E24" s="105"/>
      <c r="F24" s="105"/>
      <c r="G24" s="105"/>
      <c r="I24" s="31" t="s">
        <v>667</v>
      </c>
      <c r="O24" s="99" t="str">
        <f t="shared" si="0"/>
        <v>9. Ehitise maht (m3)</v>
      </c>
      <c r="Q24" s="98">
        <f>IF(D24="","",D24)</f>
      </c>
    </row>
    <row r="25" spans="2:15" ht="15" customHeight="1">
      <c r="B25" s="72"/>
      <c r="C25" s="72"/>
      <c r="D25" s="117" t="s">
        <v>4</v>
      </c>
      <c r="E25" s="117"/>
      <c r="F25" s="117"/>
      <c r="G25" s="38"/>
      <c r="I25" s="39"/>
      <c r="O25" s="99"/>
    </row>
    <row r="26" spans="2:17" ht="16.5" customHeight="1">
      <c r="B26" s="106" t="s">
        <v>709</v>
      </c>
      <c r="C26" s="106"/>
      <c r="D26" s="72"/>
      <c r="E26" s="36"/>
      <c r="F26" s="36"/>
      <c r="G26" s="38"/>
      <c r="I26" s="31" t="s">
        <v>667</v>
      </c>
      <c r="O26" s="99" t="str">
        <f t="shared" si="0"/>
        <v>10. Vundament</v>
      </c>
      <c r="P26" s="97">
        <f aca="true" t="shared" si="1" ref="P26:P33">IF(D26="","",D26)</f>
      </c>
      <c r="Q26" s="100">
        <f>_xlfn.IFERROR(VLOOKUP(P26,meny!D2:E6,2,FALSE),"")</f>
      </c>
    </row>
    <row r="27" spans="2:17" ht="16.5" customHeight="1">
      <c r="B27" s="106" t="s">
        <v>710</v>
      </c>
      <c r="C27" s="106"/>
      <c r="D27" s="72"/>
      <c r="E27" s="36"/>
      <c r="F27" s="38"/>
      <c r="G27" s="38"/>
      <c r="I27" s="31" t="s">
        <v>667</v>
      </c>
      <c r="O27" s="99" t="str">
        <f t="shared" si="0"/>
        <v>11. Kande- ja jäigastavad materjalid</v>
      </c>
      <c r="P27" s="97">
        <f t="shared" si="1"/>
      </c>
      <c r="Q27" s="98">
        <f>_xlfn.IFERROR(VLOOKUP(P27,meny!F2:G12,2,FALSE),"")</f>
      </c>
    </row>
    <row r="28" spans="2:17" ht="16.5" customHeight="1">
      <c r="B28" s="106" t="s">
        <v>711</v>
      </c>
      <c r="C28" s="106"/>
      <c r="D28" s="72"/>
      <c r="E28" s="36"/>
      <c r="F28" s="38"/>
      <c r="G28" s="38"/>
      <c r="I28" s="31" t="s">
        <v>667</v>
      </c>
      <c r="O28" s="99" t="str">
        <f t="shared" si="0"/>
        <v>12. Katused ja katuslaed</v>
      </c>
      <c r="P28" s="97">
        <f t="shared" si="1"/>
      </c>
      <c r="Q28" s="98">
        <f>_xlfn.IFERROR(VLOOKUP(P28,meny!H2:I9,2,FALSE),"")</f>
      </c>
    </row>
    <row r="29" spans="2:17" ht="16.5" customHeight="1">
      <c r="B29" s="106" t="s">
        <v>712</v>
      </c>
      <c r="C29" s="106"/>
      <c r="D29" s="72"/>
      <c r="E29" s="36"/>
      <c r="F29" s="38"/>
      <c r="G29" s="38"/>
      <c r="I29" s="31" t="s">
        <v>667</v>
      </c>
      <c r="O29" s="99" t="str">
        <f t="shared" si="0"/>
        <v>13. Vahelagi</v>
      </c>
      <c r="P29" s="97">
        <f t="shared" si="1"/>
      </c>
      <c r="Q29" s="98">
        <f>_xlfn.IFERROR(VLOOKUP(P29,meny!J2:K9,2,FALSE),"")</f>
      </c>
    </row>
    <row r="30" spans="2:17" ht="16.5" customHeight="1">
      <c r="B30" s="106" t="s">
        <v>713</v>
      </c>
      <c r="C30" s="106"/>
      <c r="D30" s="72"/>
      <c r="E30" s="36"/>
      <c r="F30" s="38"/>
      <c r="G30" s="38"/>
      <c r="I30" s="31" t="s">
        <v>667</v>
      </c>
      <c r="O30" s="99" t="str">
        <f t="shared" si="0"/>
        <v>14. Välisseinad</v>
      </c>
      <c r="P30" s="97">
        <f t="shared" si="1"/>
      </c>
      <c r="Q30" s="98">
        <f>_xlfn.IFERROR(VLOOKUP(P30,meny!L2:M17,2,FALSE),"")</f>
      </c>
    </row>
    <row r="31" spans="2:17" ht="16.5" customHeight="1">
      <c r="B31" s="106" t="s">
        <v>691</v>
      </c>
      <c r="C31" s="106"/>
      <c r="D31" s="72"/>
      <c r="E31" s="36"/>
      <c r="F31" s="38"/>
      <c r="G31" s="38"/>
      <c r="I31" s="31" t="s">
        <v>667</v>
      </c>
      <c r="O31" s="99" t="str">
        <f t="shared" si="0"/>
        <v>15. Katusekate</v>
      </c>
      <c r="P31" s="97">
        <f t="shared" si="1"/>
      </c>
      <c r="Q31" s="98">
        <f>_xlfn.IFERROR(VLOOKUP(P31,meny!N2:O10,2,FALSE),"")</f>
      </c>
    </row>
    <row r="32" spans="2:17" ht="16.5" customHeight="1">
      <c r="B32" s="106" t="s">
        <v>690</v>
      </c>
      <c r="C32" s="106"/>
      <c r="D32" s="72"/>
      <c r="E32" s="36"/>
      <c r="F32" s="38"/>
      <c r="G32" s="38"/>
      <c r="I32" s="31" t="s">
        <v>667</v>
      </c>
      <c r="O32" s="99" t="str">
        <f t="shared" si="0"/>
        <v>16. Välisviimistlus</v>
      </c>
      <c r="P32" s="97">
        <f t="shared" si="1"/>
      </c>
      <c r="Q32" s="98">
        <f>_xlfn.IFERROR(VLOOKUP(P32,meny!P2:Q14,2,FALSE),"")</f>
      </c>
    </row>
    <row r="33" spans="2:17" ht="16.5" customHeight="1">
      <c r="B33" s="106" t="s">
        <v>689</v>
      </c>
      <c r="C33" s="106"/>
      <c r="D33" s="54"/>
      <c r="E33" s="36"/>
      <c r="G33" s="90"/>
      <c r="I33" s="31" t="s">
        <v>667</v>
      </c>
      <c r="O33" s="99" t="str">
        <f>B33</f>
        <v>17. Tee katte liik + pindala</v>
      </c>
      <c r="P33" s="97">
        <f t="shared" si="1"/>
      </c>
      <c r="Q33" s="98">
        <f>_xlfn.IFERROR(VLOOKUP(P33,meny!R2:S9,2,FALSE),"")</f>
      </c>
    </row>
    <row r="34" spans="7:17" ht="15" customHeight="1">
      <c r="G34" s="30"/>
      <c r="I34" s="37"/>
      <c r="O34" s="99" t="s">
        <v>720</v>
      </c>
      <c r="Q34" s="98">
        <f>IF(G33="","",G33)</f>
      </c>
    </row>
    <row r="35" spans="1:15" ht="15">
      <c r="A35" s="40"/>
      <c r="B35" s="122" t="s">
        <v>703</v>
      </c>
      <c r="C35" s="122"/>
      <c r="D35" s="122"/>
      <c r="E35" s="122"/>
      <c r="F35" s="122"/>
      <c r="G35" s="122"/>
      <c r="O35" s="99"/>
    </row>
    <row r="36" spans="1:15" ht="15">
      <c r="A36" s="41"/>
      <c r="B36" s="42"/>
      <c r="C36" s="42"/>
      <c r="D36" s="42"/>
      <c r="E36" s="42"/>
      <c r="F36" s="21"/>
      <c r="I36" s="33"/>
      <c r="O36" s="99"/>
    </row>
    <row r="37" spans="1:17" ht="15" customHeight="1">
      <c r="A37" s="41"/>
      <c r="C37" s="54"/>
      <c r="D37" s="54"/>
      <c r="F37" s="95" t="s">
        <v>657</v>
      </c>
      <c r="G37" s="43">
        <f>SUM(G41,G94,G126,G151,G195,G262,G245,G294,G329)</f>
        <v>0</v>
      </c>
      <c r="I37" s="31" t="s">
        <v>667</v>
      </c>
      <c r="K37" s="68"/>
      <c r="O37" s="99" t="str">
        <f>F37</f>
        <v>Kulud kokku (EUR): </v>
      </c>
      <c r="Q37" s="101">
        <f>G37</f>
        <v>0</v>
      </c>
    </row>
    <row r="38" spans="1:17" ht="15" customHeight="1">
      <c r="A38" s="41"/>
      <c r="C38" s="54"/>
      <c r="D38" s="54"/>
      <c r="F38" s="95" t="s">
        <v>670</v>
      </c>
      <c r="G38" s="44">
        <f>SUM(G37*20%)</f>
        <v>0</v>
      </c>
      <c r="K38" s="69"/>
      <c r="O38" s="99" t="str">
        <f>F38</f>
        <v>Käibemaks (20%):</v>
      </c>
      <c r="Q38" s="101">
        <f>G38</f>
        <v>0</v>
      </c>
    </row>
    <row r="39" spans="1:17" ht="15" customHeight="1">
      <c r="A39" s="41"/>
      <c r="C39" s="55"/>
      <c r="D39" s="55"/>
      <c r="F39" s="96" t="s">
        <v>658</v>
      </c>
      <c r="G39" s="43">
        <f>SUM(G37+G38)</f>
        <v>0</v>
      </c>
      <c r="K39" s="69"/>
      <c r="O39" s="99" t="str">
        <f>F39</f>
        <v>Kulud + KM (EUR):</v>
      </c>
      <c r="Q39" s="101">
        <f>G39</f>
        <v>0</v>
      </c>
    </row>
    <row r="40" spans="1:17" s="92" customFormat="1" ht="33" customHeight="1">
      <c r="A40" s="45"/>
      <c r="B40" s="110"/>
      <c r="C40" s="110"/>
      <c r="D40" s="91" t="s">
        <v>1</v>
      </c>
      <c r="E40" s="91" t="s">
        <v>0</v>
      </c>
      <c r="F40" s="19" t="s">
        <v>688</v>
      </c>
      <c r="G40" s="20" t="s">
        <v>656</v>
      </c>
      <c r="H40" s="23"/>
      <c r="I40" s="118" t="s">
        <v>701</v>
      </c>
      <c r="J40" s="119"/>
      <c r="K40" s="69"/>
      <c r="O40" s="99"/>
      <c r="P40" s="97"/>
      <c r="Q40" s="101"/>
    </row>
    <row r="41" spans="2:17" ht="15">
      <c r="B41" s="91">
        <v>1</v>
      </c>
      <c r="C41" s="46" t="s">
        <v>373</v>
      </c>
      <c r="D41" s="46"/>
      <c r="E41" s="46"/>
      <c r="F41" s="46"/>
      <c r="G41" s="47">
        <f>SUM(G42,G50,G55,G58,G67,G76,G80,G88)</f>
        <v>0</v>
      </c>
      <c r="I41" s="120"/>
      <c r="J41" s="121"/>
      <c r="K41" s="70"/>
      <c r="O41" s="99" t="str">
        <f>C41</f>
        <v>VÄLISRAJATISED</v>
      </c>
      <c r="Q41" s="101">
        <f>G41</f>
        <v>0</v>
      </c>
    </row>
    <row r="42" spans="2:17" ht="15">
      <c r="B42" s="91">
        <v>11</v>
      </c>
      <c r="C42" s="46" t="s">
        <v>374</v>
      </c>
      <c r="D42" s="46"/>
      <c r="E42" s="46"/>
      <c r="F42" s="46"/>
      <c r="G42" s="47">
        <f>SUM(G43:G49)</f>
        <v>0</v>
      </c>
      <c r="I42" s="93"/>
      <c r="J42" s="94"/>
      <c r="K42" s="70"/>
      <c r="O42" s="99" t="str">
        <f>C42</f>
        <v>Ettevalmistus ja lammutus</v>
      </c>
      <c r="Q42" s="101">
        <f aca="true" t="shared" si="2" ref="Q42:Q105">G42</f>
        <v>0</v>
      </c>
    </row>
    <row r="43" spans="2:17" s="22" customFormat="1" ht="15">
      <c r="B43" s="48">
        <v>111</v>
      </c>
      <c r="C43" s="49" t="s">
        <v>375</v>
      </c>
      <c r="D43" s="56"/>
      <c r="E43" s="56"/>
      <c r="F43" s="56"/>
      <c r="G43" s="50">
        <f>SUM(E43*F43)</f>
        <v>0</v>
      </c>
      <c r="H43" s="51"/>
      <c r="I43" s="108"/>
      <c r="J43" s="109"/>
      <c r="K43" s="70"/>
      <c r="O43" s="99" t="str">
        <f aca="true" t="shared" si="3" ref="O43:O106">C43</f>
        <v>Ettevalmistus ja raadamine</v>
      </c>
      <c r="P43" s="102"/>
      <c r="Q43" s="101">
        <f t="shared" si="2"/>
        <v>0</v>
      </c>
    </row>
    <row r="44" spans="2:17" s="22" customFormat="1" ht="15">
      <c r="B44" s="48">
        <v>112</v>
      </c>
      <c r="C44" s="49" t="s">
        <v>376</v>
      </c>
      <c r="D44" s="56"/>
      <c r="E44" s="56"/>
      <c r="F44" s="56"/>
      <c r="G44" s="50">
        <f aca="true" t="shared" si="4" ref="G44:G49">SUM(E44*F44)</f>
        <v>0</v>
      </c>
      <c r="H44" s="51"/>
      <c r="I44" s="123"/>
      <c r="J44" s="123"/>
      <c r="K44" s="70"/>
      <c r="O44" s="99" t="str">
        <f t="shared" si="3"/>
        <v>Hoonete ja rajatiste kaitse</v>
      </c>
      <c r="P44" s="102"/>
      <c r="Q44" s="101">
        <f t="shared" si="2"/>
        <v>0</v>
      </c>
    </row>
    <row r="45" spans="2:17" s="22" customFormat="1" ht="15">
      <c r="B45" s="48">
        <v>113</v>
      </c>
      <c r="C45" s="49" t="s">
        <v>377</v>
      </c>
      <c r="D45" s="56"/>
      <c r="E45" s="56"/>
      <c r="F45" s="56"/>
      <c r="G45" s="50">
        <f t="shared" si="4"/>
        <v>0</v>
      </c>
      <c r="H45" s="51"/>
      <c r="I45" s="123"/>
      <c r="J45" s="123"/>
      <c r="K45" s="70"/>
      <c r="O45" s="99" t="str">
        <f t="shared" si="3"/>
        <v>Taimestiku kaitse</v>
      </c>
      <c r="P45" s="102"/>
      <c r="Q45" s="101">
        <f t="shared" si="2"/>
        <v>0</v>
      </c>
    </row>
    <row r="46" spans="2:17" s="22" customFormat="1" ht="15">
      <c r="B46" s="48">
        <v>114</v>
      </c>
      <c r="C46" s="49" t="s">
        <v>378</v>
      </c>
      <c r="D46" s="56"/>
      <c r="E46" s="56"/>
      <c r="F46" s="56"/>
      <c r="G46" s="50">
        <f t="shared" si="4"/>
        <v>0</v>
      </c>
      <c r="H46" s="51"/>
      <c r="I46" s="108"/>
      <c r="J46" s="109"/>
      <c r="K46" s="70"/>
      <c r="O46" s="99" t="str">
        <f t="shared" si="3"/>
        <v>Tarbepuidu kogumine</v>
      </c>
      <c r="P46" s="102"/>
      <c r="Q46" s="101">
        <f t="shared" si="2"/>
        <v>0</v>
      </c>
    </row>
    <row r="47" spans="2:17" s="22" customFormat="1" ht="15">
      <c r="B47" s="48">
        <v>115</v>
      </c>
      <c r="C47" s="49" t="s">
        <v>379</v>
      </c>
      <c r="D47" s="56"/>
      <c r="E47" s="56"/>
      <c r="F47" s="56"/>
      <c r="G47" s="50">
        <f t="shared" si="4"/>
        <v>0</v>
      </c>
      <c r="H47" s="51"/>
      <c r="I47" s="123"/>
      <c r="J47" s="123"/>
      <c r="K47" s="70"/>
      <c r="O47" s="99" t="str">
        <f t="shared" si="3"/>
        <v>Likvideeritavate puude kompensatsioon</v>
      </c>
      <c r="P47" s="102"/>
      <c r="Q47" s="101">
        <f t="shared" si="2"/>
        <v>0</v>
      </c>
    </row>
    <row r="48" spans="2:17" s="22" customFormat="1" ht="15">
      <c r="B48" s="48">
        <v>117</v>
      </c>
      <c r="C48" s="49" t="s">
        <v>380</v>
      </c>
      <c r="D48" s="56"/>
      <c r="E48" s="56"/>
      <c r="F48" s="56"/>
      <c r="G48" s="50">
        <f t="shared" si="4"/>
        <v>0</v>
      </c>
      <c r="H48" s="51"/>
      <c r="I48" s="108"/>
      <c r="J48" s="109"/>
      <c r="K48" s="70"/>
      <c r="O48" s="99" t="str">
        <f t="shared" si="3"/>
        <v>Hoonete ja rajatiste lammutamine</v>
      </c>
      <c r="P48" s="102"/>
      <c r="Q48" s="101">
        <f t="shared" si="2"/>
        <v>0</v>
      </c>
    </row>
    <row r="49" spans="2:17" s="22" customFormat="1" ht="15">
      <c r="B49" s="48">
        <v>118</v>
      </c>
      <c r="C49" s="49" t="s">
        <v>381</v>
      </c>
      <c r="D49" s="56"/>
      <c r="E49" s="56"/>
      <c r="F49" s="56"/>
      <c r="G49" s="50">
        <f t="shared" si="4"/>
        <v>0</v>
      </c>
      <c r="H49" s="51"/>
      <c r="I49" s="123"/>
      <c r="J49" s="123"/>
      <c r="K49" s="70"/>
      <c r="O49" s="99" t="str">
        <f t="shared" si="3"/>
        <v>Raadamis- ja lammutusjäätmete vedu ja utiliseerimine</v>
      </c>
      <c r="P49" s="102"/>
      <c r="Q49" s="101">
        <f t="shared" si="2"/>
        <v>0</v>
      </c>
    </row>
    <row r="50" spans="2:17" ht="15">
      <c r="B50" s="93">
        <v>12</v>
      </c>
      <c r="C50" s="46" t="s">
        <v>382</v>
      </c>
      <c r="D50" s="91"/>
      <c r="E50" s="91"/>
      <c r="F50" s="91"/>
      <c r="G50" s="47">
        <f>SUM(G51:G54)</f>
        <v>0</v>
      </c>
      <c r="H50" s="74"/>
      <c r="I50" s="124"/>
      <c r="J50" s="124"/>
      <c r="K50" s="70"/>
      <c r="O50" s="99" t="str">
        <f t="shared" si="3"/>
        <v>Hoonealune süvend</v>
      </c>
      <c r="Q50" s="101">
        <f t="shared" si="2"/>
        <v>0</v>
      </c>
    </row>
    <row r="51" spans="2:17" s="22" customFormat="1" ht="15">
      <c r="B51" s="59">
        <v>121</v>
      </c>
      <c r="C51" s="60" t="s">
        <v>383</v>
      </c>
      <c r="D51" s="56"/>
      <c r="E51" s="56"/>
      <c r="F51" s="56"/>
      <c r="G51" s="57">
        <f>SUM(E51*F51)</f>
        <v>0</v>
      </c>
      <c r="H51" s="51"/>
      <c r="I51" s="123"/>
      <c r="J51" s="123"/>
      <c r="K51" s="70"/>
      <c r="O51" s="99" t="str">
        <f t="shared" si="3"/>
        <v>Pinnase koorimine</v>
      </c>
      <c r="P51" s="102"/>
      <c r="Q51" s="101">
        <f t="shared" si="2"/>
        <v>0</v>
      </c>
    </row>
    <row r="52" spans="2:17" s="22" customFormat="1" ht="15">
      <c r="B52" s="59">
        <v>122</v>
      </c>
      <c r="C52" s="49" t="s">
        <v>384</v>
      </c>
      <c r="D52" s="56"/>
      <c r="E52" s="56"/>
      <c r="F52" s="56"/>
      <c r="G52" s="57">
        <f>SUM(E52*F52)</f>
        <v>0</v>
      </c>
      <c r="H52" s="51"/>
      <c r="I52" s="123"/>
      <c r="J52" s="123"/>
      <c r="K52" s="70"/>
      <c r="O52" s="99" t="str">
        <f t="shared" si="3"/>
        <v>Kaeved</v>
      </c>
      <c r="P52" s="102"/>
      <c r="Q52" s="101">
        <f t="shared" si="2"/>
        <v>0</v>
      </c>
    </row>
    <row r="53" spans="2:17" s="22" customFormat="1" ht="15">
      <c r="B53" s="59">
        <v>123</v>
      </c>
      <c r="C53" s="60" t="s">
        <v>385</v>
      </c>
      <c r="D53" s="56"/>
      <c r="E53" s="56"/>
      <c r="F53" s="56"/>
      <c r="G53" s="57">
        <f>SUM(E53*F53)</f>
        <v>0</v>
      </c>
      <c r="H53" s="51"/>
      <c r="I53" s="123"/>
      <c r="J53" s="123"/>
      <c r="K53" s="70"/>
      <c r="O53" s="99" t="str">
        <f t="shared" si="3"/>
        <v>Täited</v>
      </c>
      <c r="P53" s="102"/>
      <c r="Q53" s="101">
        <f t="shared" si="2"/>
        <v>0</v>
      </c>
    </row>
    <row r="54" spans="2:17" s="22" customFormat="1" ht="15">
      <c r="B54" s="59">
        <v>128</v>
      </c>
      <c r="C54" s="49" t="s">
        <v>386</v>
      </c>
      <c r="D54" s="56"/>
      <c r="E54" s="56"/>
      <c r="F54" s="56"/>
      <c r="G54" s="57">
        <f>SUM(E54*F54)</f>
        <v>0</v>
      </c>
      <c r="H54" s="51"/>
      <c r="I54" s="123"/>
      <c r="J54" s="123"/>
      <c r="K54" s="70"/>
      <c r="O54" s="99" t="str">
        <f t="shared" si="3"/>
        <v>Pinnase vedu</v>
      </c>
      <c r="P54" s="102"/>
      <c r="Q54" s="101">
        <f t="shared" si="2"/>
        <v>0</v>
      </c>
    </row>
    <row r="55" spans="2:17" s="22" customFormat="1" ht="15">
      <c r="B55" s="93">
        <v>13</v>
      </c>
      <c r="C55" s="46" t="s">
        <v>387</v>
      </c>
      <c r="D55" s="91"/>
      <c r="E55" s="91"/>
      <c r="F55" s="91"/>
      <c r="G55" s="47">
        <f>SUM(G56:G57)</f>
        <v>0</v>
      </c>
      <c r="H55" s="75"/>
      <c r="I55" s="124"/>
      <c r="J55" s="124"/>
      <c r="K55" s="70"/>
      <c r="O55" s="99" t="str">
        <f t="shared" si="3"/>
        <v>Lõhkamine</v>
      </c>
      <c r="P55" s="102"/>
      <c r="Q55" s="101">
        <f t="shared" si="2"/>
        <v>0</v>
      </c>
    </row>
    <row r="56" spans="2:17" s="22" customFormat="1" ht="15">
      <c r="B56" s="59">
        <v>131</v>
      </c>
      <c r="C56" s="49" t="s">
        <v>387</v>
      </c>
      <c r="D56" s="56"/>
      <c r="E56" s="56"/>
      <c r="F56" s="56"/>
      <c r="G56" s="50">
        <f>SUM(E56*F56)</f>
        <v>0</v>
      </c>
      <c r="H56" s="51"/>
      <c r="I56" s="123"/>
      <c r="J56" s="123"/>
      <c r="K56" s="70"/>
      <c r="O56" s="99" t="str">
        <f t="shared" si="3"/>
        <v>Lõhkamine</v>
      </c>
      <c r="P56" s="102"/>
      <c r="Q56" s="101">
        <f t="shared" si="2"/>
        <v>0</v>
      </c>
    </row>
    <row r="57" spans="2:17" s="22" customFormat="1" ht="15">
      <c r="B57" s="59">
        <v>138</v>
      </c>
      <c r="C57" s="49" t="s">
        <v>388</v>
      </c>
      <c r="D57" s="56"/>
      <c r="E57" s="56"/>
      <c r="F57" s="56"/>
      <c r="G57" s="50">
        <f>SUM(E57*F57)</f>
        <v>0</v>
      </c>
      <c r="H57" s="51"/>
      <c r="I57" s="123"/>
      <c r="J57" s="123"/>
      <c r="K57" s="70"/>
      <c r="O57" s="99" t="str">
        <f t="shared" si="3"/>
        <v>Lõhatud pinnase äravedu</v>
      </c>
      <c r="P57" s="102"/>
      <c r="Q57" s="101">
        <f t="shared" si="2"/>
        <v>0</v>
      </c>
    </row>
    <row r="58" spans="2:17" ht="15">
      <c r="B58" s="93">
        <v>14</v>
      </c>
      <c r="C58" s="46" t="s">
        <v>389</v>
      </c>
      <c r="D58" s="91"/>
      <c r="E58" s="91"/>
      <c r="F58" s="91"/>
      <c r="G58" s="47">
        <f>SUM(G59:G66)</f>
        <v>0</v>
      </c>
      <c r="H58" s="74"/>
      <c r="I58" s="124"/>
      <c r="J58" s="124"/>
      <c r="K58" s="70"/>
      <c r="O58" s="99" t="str">
        <f t="shared" si="3"/>
        <v>Hoonevälised ehitised</v>
      </c>
      <c r="Q58" s="101">
        <f t="shared" si="2"/>
        <v>0</v>
      </c>
    </row>
    <row r="59" spans="2:17" s="22" customFormat="1" ht="15">
      <c r="B59" s="59">
        <v>141</v>
      </c>
      <c r="C59" s="49" t="s">
        <v>390</v>
      </c>
      <c r="D59" s="56"/>
      <c r="E59" s="56"/>
      <c r="F59" s="56"/>
      <c r="G59" s="50">
        <f>SUM(E59*F59)</f>
        <v>0</v>
      </c>
      <c r="H59" s="51"/>
      <c r="I59" s="123"/>
      <c r="J59" s="123"/>
      <c r="K59" s="70"/>
      <c r="O59" s="99" t="str">
        <f t="shared" si="3"/>
        <v>Estakaadid, kaldteed ja pandused</v>
      </c>
      <c r="P59" s="102"/>
      <c r="Q59" s="101">
        <f t="shared" si="2"/>
        <v>0</v>
      </c>
    </row>
    <row r="60" spans="2:17" s="22" customFormat="1" ht="15">
      <c r="B60" s="59">
        <v>142</v>
      </c>
      <c r="C60" s="49" t="s">
        <v>391</v>
      </c>
      <c r="D60" s="56"/>
      <c r="E60" s="56"/>
      <c r="F60" s="56"/>
      <c r="G60" s="50">
        <f aca="true" t="shared" si="5" ref="G60:G66">SUM(E60*F60)</f>
        <v>0</v>
      </c>
      <c r="H60" s="51"/>
      <c r="I60" s="123"/>
      <c r="J60" s="123"/>
      <c r="K60" s="70"/>
      <c r="O60" s="99" t="str">
        <f t="shared" si="3"/>
        <v>Tugimüürid ja piirded</v>
      </c>
      <c r="P60" s="102"/>
      <c r="Q60" s="101">
        <f t="shared" si="2"/>
        <v>0</v>
      </c>
    </row>
    <row r="61" spans="2:17" s="22" customFormat="1" ht="15">
      <c r="B61" s="59">
        <v>143</v>
      </c>
      <c r="C61" s="49" t="s">
        <v>392</v>
      </c>
      <c r="D61" s="56"/>
      <c r="E61" s="56"/>
      <c r="F61" s="56"/>
      <c r="G61" s="50">
        <f t="shared" si="5"/>
        <v>0</v>
      </c>
      <c r="H61" s="51"/>
      <c r="I61" s="123"/>
      <c r="J61" s="123"/>
      <c r="K61" s="70"/>
      <c r="O61" s="99" t="str">
        <f t="shared" si="3"/>
        <v>Välistrepid</v>
      </c>
      <c r="P61" s="102"/>
      <c r="Q61" s="101">
        <f t="shared" si="2"/>
        <v>0</v>
      </c>
    </row>
    <row r="62" spans="2:17" s="22" customFormat="1" ht="15">
      <c r="B62" s="59">
        <v>144</v>
      </c>
      <c r="C62" s="49" t="s">
        <v>393</v>
      </c>
      <c r="D62" s="56"/>
      <c r="E62" s="56"/>
      <c r="F62" s="56"/>
      <c r="G62" s="50">
        <f t="shared" si="5"/>
        <v>0</v>
      </c>
      <c r="H62" s="51"/>
      <c r="I62" s="123"/>
      <c r="J62" s="123"/>
      <c r="K62" s="70"/>
      <c r="O62" s="99" t="str">
        <f t="shared" si="3"/>
        <v>Varikatused</v>
      </c>
      <c r="P62" s="102"/>
      <c r="Q62" s="101">
        <f t="shared" si="2"/>
        <v>0</v>
      </c>
    </row>
    <row r="63" spans="2:17" s="22" customFormat="1" ht="15">
      <c r="B63" s="59">
        <v>145</v>
      </c>
      <c r="C63" s="49" t="s">
        <v>394</v>
      </c>
      <c r="D63" s="56"/>
      <c r="E63" s="56"/>
      <c r="F63" s="56"/>
      <c r="G63" s="50">
        <f t="shared" si="5"/>
        <v>0</v>
      </c>
      <c r="H63" s="51"/>
      <c r="I63" s="123"/>
      <c r="J63" s="123"/>
      <c r="K63" s="70"/>
      <c r="O63" s="99" t="str">
        <f t="shared" si="3"/>
        <v>Kanalid, kaevud, basseinid, mahutid</v>
      </c>
      <c r="P63" s="102"/>
      <c r="Q63" s="101">
        <f t="shared" si="2"/>
        <v>0</v>
      </c>
    </row>
    <row r="64" spans="2:17" s="22" customFormat="1" ht="15">
      <c r="B64" s="59">
        <v>146</v>
      </c>
      <c r="C64" s="49" t="s">
        <v>395</v>
      </c>
      <c r="D64" s="56"/>
      <c r="E64" s="56"/>
      <c r="F64" s="56"/>
      <c r="G64" s="50">
        <f t="shared" si="5"/>
        <v>0</v>
      </c>
      <c r="H64" s="51"/>
      <c r="I64" s="123"/>
      <c r="J64" s="123"/>
      <c r="K64" s="70"/>
      <c r="O64" s="99" t="str">
        <f t="shared" si="3"/>
        <v>Laoplatsid, parklad ja nende ehitised</v>
      </c>
      <c r="P64" s="102"/>
      <c r="Q64" s="101">
        <f t="shared" si="2"/>
        <v>0</v>
      </c>
    </row>
    <row r="65" spans="2:17" s="22" customFormat="1" ht="15">
      <c r="B65" s="59">
        <v>147</v>
      </c>
      <c r="C65" s="49" t="s">
        <v>396</v>
      </c>
      <c r="D65" s="56"/>
      <c r="E65" s="56"/>
      <c r="F65" s="56"/>
      <c r="G65" s="50">
        <f t="shared" si="5"/>
        <v>0</v>
      </c>
      <c r="H65" s="51"/>
      <c r="I65" s="123"/>
      <c r="J65" s="123"/>
      <c r="K65" s="70"/>
      <c r="O65" s="99" t="str">
        <f t="shared" si="3"/>
        <v>Tunnelid</v>
      </c>
      <c r="P65" s="102"/>
      <c r="Q65" s="101">
        <f t="shared" si="2"/>
        <v>0</v>
      </c>
    </row>
    <row r="66" spans="2:17" s="22" customFormat="1" ht="15">
      <c r="B66" s="59">
        <v>148</v>
      </c>
      <c r="C66" s="49" t="s">
        <v>397</v>
      </c>
      <c r="D66" s="56"/>
      <c r="E66" s="56"/>
      <c r="F66" s="56"/>
      <c r="G66" s="50">
        <f t="shared" si="5"/>
        <v>0</v>
      </c>
      <c r="H66" s="51"/>
      <c r="I66" s="123"/>
      <c r="J66" s="123"/>
      <c r="K66" s="70"/>
      <c r="O66" s="99" t="str">
        <f t="shared" si="3"/>
        <v>Rööbasteed</v>
      </c>
      <c r="P66" s="102"/>
      <c r="Q66" s="101">
        <f t="shared" si="2"/>
        <v>0</v>
      </c>
    </row>
    <row r="67" spans="2:17" ht="15">
      <c r="B67" s="93">
        <v>15</v>
      </c>
      <c r="C67" s="46" t="s">
        <v>398</v>
      </c>
      <c r="D67" s="91"/>
      <c r="E67" s="91"/>
      <c r="F67" s="91"/>
      <c r="G67" s="47">
        <f>SUM(G68:G75)</f>
        <v>0</v>
      </c>
      <c r="H67" s="74"/>
      <c r="I67" s="124"/>
      <c r="J67" s="124"/>
      <c r="K67" s="70"/>
      <c r="O67" s="99" t="str">
        <f t="shared" si="3"/>
        <v>Välisvõrgud</v>
      </c>
      <c r="Q67" s="101">
        <f t="shared" si="2"/>
        <v>0</v>
      </c>
    </row>
    <row r="68" spans="2:17" s="22" customFormat="1" ht="15">
      <c r="B68" s="59">
        <v>151</v>
      </c>
      <c r="C68" s="49" t="s">
        <v>399</v>
      </c>
      <c r="D68" s="56"/>
      <c r="E68" s="56"/>
      <c r="F68" s="56"/>
      <c r="G68" s="50">
        <f>SUM(E68*F68)</f>
        <v>0</v>
      </c>
      <c r="H68" s="51"/>
      <c r="I68" s="123"/>
      <c r="J68" s="123"/>
      <c r="K68" s="70"/>
      <c r="O68" s="99" t="str">
        <f t="shared" si="3"/>
        <v>Drenaaž ja truubid</v>
      </c>
      <c r="P68" s="102"/>
      <c r="Q68" s="101">
        <f t="shared" si="2"/>
        <v>0</v>
      </c>
    </row>
    <row r="69" spans="2:17" s="22" customFormat="1" ht="15">
      <c r="B69" s="59">
        <v>152</v>
      </c>
      <c r="C69" s="49" t="s">
        <v>400</v>
      </c>
      <c r="D69" s="56"/>
      <c r="E69" s="56"/>
      <c r="F69" s="56"/>
      <c r="G69" s="50">
        <f aca="true" t="shared" si="6" ref="G69:G75">SUM(E69*F69)</f>
        <v>0</v>
      </c>
      <c r="H69" s="51"/>
      <c r="I69" s="123"/>
      <c r="J69" s="123"/>
      <c r="K69" s="70"/>
      <c r="O69" s="99" t="str">
        <f t="shared" si="3"/>
        <v>Väliskanalisatsioon</v>
      </c>
      <c r="P69" s="102"/>
      <c r="Q69" s="101">
        <f t="shared" si="2"/>
        <v>0</v>
      </c>
    </row>
    <row r="70" spans="2:17" s="22" customFormat="1" ht="15">
      <c r="B70" s="59">
        <v>153</v>
      </c>
      <c r="C70" s="49" t="s">
        <v>401</v>
      </c>
      <c r="D70" s="56"/>
      <c r="E70" s="56"/>
      <c r="F70" s="56"/>
      <c r="G70" s="50">
        <f t="shared" si="6"/>
        <v>0</v>
      </c>
      <c r="H70" s="51"/>
      <c r="I70" s="123"/>
      <c r="J70" s="123"/>
      <c r="K70" s="70"/>
      <c r="O70" s="99" t="str">
        <f t="shared" si="3"/>
        <v>Välisvalgustus</v>
      </c>
      <c r="P70" s="102"/>
      <c r="Q70" s="101">
        <f t="shared" si="2"/>
        <v>0</v>
      </c>
    </row>
    <row r="71" spans="2:17" s="22" customFormat="1" ht="15">
      <c r="B71" s="59">
        <v>154</v>
      </c>
      <c r="C71" s="49" t="s">
        <v>402</v>
      </c>
      <c r="D71" s="56"/>
      <c r="E71" s="56"/>
      <c r="F71" s="56"/>
      <c r="G71" s="50">
        <f t="shared" si="6"/>
        <v>0</v>
      </c>
      <c r="H71" s="51"/>
      <c r="I71" s="123"/>
      <c r="J71" s="123"/>
      <c r="K71" s="70"/>
      <c r="O71" s="99" t="str">
        <f t="shared" si="3"/>
        <v>Veetorustik</v>
      </c>
      <c r="P71" s="102"/>
      <c r="Q71" s="101">
        <f t="shared" si="2"/>
        <v>0</v>
      </c>
    </row>
    <row r="72" spans="2:17" s="22" customFormat="1" ht="15">
      <c r="B72" s="59">
        <v>155</v>
      </c>
      <c r="C72" s="49" t="s">
        <v>403</v>
      </c>
      <c r="D72" s="56"/>
      <c r="E72" s="56"/>
      <c r="F72" s="56"/>
      <c r="G72" s="50">
        <f t="shared" si="6"/>
        <v>0</v>
      </c>
      <c r="H72" s="51"/>
      <c r="I72" s="123"/>
      <c r="J72" s="123"/>
      <c r="K72" s="70"/>
      <c r="O72" s="99" t="str">
        <f t="shared" si="3"/>
        <v>Gaasitorustik</v>
      </c>
      <c r="P72" s="102"/>
      <c r="Q72" s="101">
        <f t="shared" si="2"/>
        <v>0</v>
      </c>
    </row>
    <row r="73" spans="2:17" s="22" customFormat="1" ht="15">
      <c r="B73" s="59">
        <v>156</v>
      </c>
      <c r="C73" s="49" t="s">
        <v>404</v>
      </c>
      <c r="D73" s="56"/>
      <c r="E73" s="56"/>
      <c r="F73" s="56"/>
      <c r="G73" s="50">
        <f t="shared" si="6"/>
        <v>0</v>
      </c>
      <c r="H73" s="51"/>
      <c r="I73" s="123"/>
      <c r="J73" s="123"/>
      <c r="K73" s="70"/>
      <c r="O73" s="99" t="str">
        <f t="shared" si="3"/>
        <v>Küttetorustik</v>
      </c>
      <c r="P73" s="102"/>
      <c r="Q73" s="101">
        <f t="shared" si="2"/>
        <v>0</v>
      </c>
    </row>
    <row r="74" spans="2:17" s="22" customFormat="1" ht="15">
      <c r="B74" s="59">
        <v>157</v>
      </c>
      <c r="C74" s="49" t="s">
        <v>405</v>
      </c>
      <c r="D74" s="56"/>
      <c r="E74" s="56"/>
      <c r="F74" s="56"/>
      <c r="G74" s="50">
        <f t="shared" si="6"/>
        <v>0</v>
      </c>
      <c r="H74" s="51"/>
      <c r="I74" s="123"/>
      <c r="J74" s="123"/>
      <c r="K74" s="70"/>
      <c r="O74" s="99" t="str">
        <f t="shared" si="3"/>
        <v>Kaabelliinid</v>
      </c>
      <c r="P74" s="102"/>
      <c r="Q74" s="101">
        <f t="shared" si="2"/>
        <v>0</v>
      </c>
    </row>
    <row r="75" spans="2:17" s="22" customFormat="1" ht="15">
      <c r="B75" s="59">
        <v>158</v>
      </c>
      <c r="C75" s="49" t="s">
        <v>406</v>
      </c>
      <c r="D75" s="56"/>
      <c r="E75" s="56"/>
      <c r="F75" s="56"/>
      <c r="G75" s="50">
        <f t="shared" si="6"/>
        <v>0</v>
      </c>
      <c r="H75" s="51"/>
      <c r="I75" s="123"/>
      <c r="J75" s="123"/>
      <c r="K75" s="70"/>
      <c r="O75" s="99" t="str">
        <f t="shared" si="3"/>
        <v>Sideliinid</v>
      </c>
      <c r="P75" s="102"/>
      <c r="Q75" s="101">
        <f t="shared" si="2"/>
        <v>0</v>
      </c>
    </row>
    <row r="76" spans="2:17" ht="15">
      <c r="B76" s="93">
        <v>16</v>
      </c>
      <c r="C76" s="46" t="s">
        <v>407</v>
      </c>
      <c r="D76" s="91"/>
      <c r="E76" s="91"/>
      <c r="F76" s="91"/>
      <c r="G76" s="47">
        <f>SUM(G77:G79)</f>
        <v>0</v>
      </c>
      <c r="H76" s="74"/>
      <c r="I76" s="124"/>
      <c r="J76" s="124"/>
      <c r="K76" s="70"/>
      <c r="O76" s="99" t="str">
        <f t="shared" si="3"/>
        <v>Kaeved maa-alal</v>
      </c>
      <c r="Q76" s="101">
        <f t="shared" si="2"/>
        <v>0</v>
      </c>
    </row>
    <row r="77" spans="2:17" s="22" customFormat="1" ht="15">
      <c r="B77" s="59">
        <v>161</v>
      </c>
      <c r="C77" s="49" t="s">
        <v>408</v>
      </c>
      <c r="D77" s="56"/>
      <c r="E77" s="56"/>
      <c r="F77" s="56"/>
      <c r="G77" s="50">
        <f>SUM(E77*F77)</f>
        <v>0</v>
      </c>
      <c r="H77" s="51"/>
      <c r="I77" s="123"/>
      <c r="J77" s="123"/>
      <c r="K77" s="70"/>
      <c r="O77" s="99" t="str">
        <f t="shared" si="3"/>
        <v>Mulded</v>
      </c>
      <c r="P77" s="102"/>
      <c r="Q77" s="101">
        <f t="shared" si="2"/>
        <v>0</v>
      </c>
    </row>
    <row r="78" spans="2:17" s="22" customFormat="1" ht="15">
      <c r="B78" s="59">
        <v>162</v>
      </c>
      <c r="C78" s="49" t="s">
        <v>384</v>
      </c>
      <c r="D78" s="56"/>
      <c r="E78" s="56"/>
      <c r="F78" s="56"/>
      <c r="G78" s="50">
        <f>SUM(E78*F78)</f>
        <v>0</v>
      </c>
      <c r="H78" s="51"/>
      <c r="I78" s="123"/>
      <c r="J78" s="123"/>
      <c r="K78" s="70"/>
      <c r="O78" s="99" t="str">
        <f t="shared" si="3"/>
        <v>Kaeved</v>
      </c>
      <c r="P78" s="102"/>
      <c r="Q78" s="101">
        <f t="shared" si="2"/>
        <v>0</v>
      </c>
    </row>
    <row r="79" spans="2:17" s="22" customFormat="1" ht="15">
      <c r="B79" s="59">
        <v>163</v>
      </c>
      <c r="C79" s="49" t="s">
        <v>409</v>
      </c>
      <c r="D79" s="56"/>
      <c r="E79" s="56"/>
      <c r="F79" s="56"/>
      <c r="G79" s="50">
        <f>SUM(E79*F79)</f>
        <v>0</v>
      </c>
      <c r="H79" s="51"/>
      <c r="I79" s="123"/>
      <c r="J79" s="123"/>
      <c r="K79" s="70"/>
      <c r="O79" s="99" t="str">
        <f t="shared" si="3"/>
        <v>Täide</v>
      </c>
      <c r="P79" s="102"/>
      <c r="Q79" s="101">
        <f t="shared" si="2"/>
        <v>0</v>
      </c>
    </row>
    <row r="80" spans="2:17" ht="15">
      <c r="B80" s="93">
        <v>17</v>
      </c>
      <c r="C80" s="46" t="s">
        <v>410</v>
      </c>
      <c r="D80" s="91"/>
      <c r="E80" s="91"/>
      <c r="F80" s="91"/>
      <c r="G80" s="47">
        <f>SUM(G81:G87)</f>
        <v>0</v>
      </c>
      <c r="H80" s="74"/>
      <c r="I80" s="124"/>
      <c r="J80" s="124"/>
      <c r="K80" s="70"/>
      <c r="O80" s="99" t="str">
        <f t="shared" si="3"/>
        <v>Maa-ala pinnakatted</v>
      </c>
      <c r="Q80" s="101">
        <f t="shared" si="2"/>
        <v>0</v>
      </c>
    </row>
    <row r="81" spans="2:17" ht="15">
      <c r="B81" s="59">
        <v>171</v>
      </c>
      <c r="C81" s="49" t="s">
        <v>411</v>
      </c>
      <c r="D81" s="56"/>
      <c r="E81" s="56"/>
      <c r="F81" s="56"/>
      <c r="G81" s="50">
        <f>SUM(E81*F81)</f>
        <v>0</v>
      </c>
      <c r="I81" s="125"/>
      <c r="J81" s="125"/>
      <c r="K81" s="70"/>
      <c r="O81" s="99" t="str">
        <f t="shared" si="3"/>
        <v>Haljastus</v>
      </c>
      <c r="Q81" s="101">
        <f t="shared" si="2"/>
        <v>0</v>
      </c>
    </row>
    <row r="82" spans="2:17" ht="15">
      <c r="B82" s="59">
        <v>172</v>
      </c>
      <c r="C82" s="49" t="s">
        <v>412</v>
      </c>
      <c r="D82" s="56"/>
      <c r="E82" s="56"/>
      <c r="F82" s="56"/>
      <c r="G82" s="50">
        <f aca="true" t="shared" si="7" ref="G82:G87">SUM(E82*F82)</f>
        <v>0</v>
      </c>
      <c r="I82" s="125"/>
      <c r="J82" s="125"/>
      <c r="K82" s="70"/>
      <c r="O82" s="99" t="str">
        <f t="shared" si="3"/>
        <v>Teede ja platside alused</v>
      </c>
      <c r="Q82" s="101">
        <f t="shared" si="2"/>
        <v>0</v>
      </c>
    </row>
    <row r="83" spans="2:17" ht="15">
      <c r="B83" s="59">
        <v>173</v>
      </c>
      <c r="C83" s="49" t="s">
        <v>413</v>
      </c>
      <c r="D83" s="56"/>
      <c r="E83" s="56"/>
      <c r="F83" s="56"/>
      <c r="G83" s="50">
        <f t="shared" si="7"/>
        <v>0</v>
      </c>
      <c r="I83" s="125"/>
      <c r="J83" s="125"/>
      <c r="K83" s="70"/>
      <c r="O83" s="99" t="str">
        <f t="shared" si="3"/>
        <v>Teede ja platside katted</v>
      </c>
      <c r="Q83" s="101">
        <f t="shared" si="2"/>
        <v>0</v>
      </c>
    </row>
    <row r="84" spans="2:17" ht="15">
      <c r="B84" s="59">
        <v>174</v>
      </c>
      <c r="C84" s="49" t="s">
        <v>414</v>
      </c>
      <c r="D84" s="56"/>
      <c r="E84" s="56"/>
      <c r="F84" s="56"/>
      <c r="G84" s="50">
        <f t="shared" si="7"/>
        <v>0</v>
      </c>
      <c r="I84" s="125"/>
      <c r="J84" s="125"/>
      <c r="K84" s="70"/>
      <c r="O84" s="99" t="str">
        <f t="shared" si="3"/>
        <v>Kivi- ja plaatkatted</v>
      </c>
      <c r="Q84" s="101">
        <f t="shared" si="2"/>
        <v>0</v>
      </c>
    </row>
    <row r="85" spans="2:17" ht="15">
      <c r="B85" s="59">
        <v>175</v>
      </c>
      <c r="C85" s="49" t="s">
        <v>415</v>
      </c>
      <c r="D85" s="56"/>
      <c r="E85" s="56"/>
      <c r="F85" s="56"/>
      <c r="G85" s="50">
        <f t="shared" si="7"/>
        <v>0</v>
      </c>
      <c r="I85" s="125"/>
      <c r="J85" s="125"/>
      <c r="K85" s="70"/>
      <c r="O85" s="99" t="str">
        <f t="shared" si="3"/>
        <v>Äärekivid ja sadeveerennid</v>
      </c>
      <c r="Q85" s="101">
        <f t="shared" si="2"/>
        <v>0</v>
      </c>
    </row>
    <row r="86" spans="2:17" ht="15">
      <c r="B86" s="59">
        <v>176</v>
      </c>
      <c r="C86" s="49" t="s">
        <v>416</v>
      </c>
      <c r="D86" s="56"/>
      <c r="E86" s="56"/>
      <c r="F86" s="56"/>
      <c r="G86" s="50">
        <f t="shared" si="7"/>
        <v>0</v>
      </c>
      <c r="I86" s="125"/>
      <c r="J86" s="125"/>
      <c r="K86" s="70"/>
      <c r="O86" s="99" t="str">
        <f t="shared" si="3"/>
        <v>Nõlvakatted</v>
      </c>
      <c r="Q86" s="101">
        <f t="shared" si="2"/>
        <v>0</v>
      </c>
    </row>
    <row r="87" spans="2:17" ht="15">
      <c r="B87" s="59">
        <v>178</v>
      </c>
      <c r="C87" s="49" t="s">
        <v>417</v>
      </c>
      <c r="D87" s="56"/>
      <c r="E87" s="56"/>
      <c r="F87" s="56"/>
      <c r="G87" s="50">
        <f t="shared" si="7"/>
        <v>0</v>
      </c>
      <c r="I87" s="125"/>
      <c r="J87" s="125"/>
      <c r="K87" s="70"/>
      <c r="O87" s="99" t="str">
        <f t="shared" si="3"/>
        <v>Looduslike alade korrastamine</v>
      </c>
      <c r="Q87" s="101">
        <f t="shared" si="2"/>
        <v>0</v>
      </c>
    </row>
    <row r="88" spans="2:17" ht="15">
      <c r="B88" s="93">
        <v>18</v>
      </c>
      <c r="C88" s="46" t="s">
        <v>418</v>
      </c>
      <c r="D88" s="91"/>
      <c r="E88" s="91"/>
      <c r="F88" s="91"/>
      <c r="G88" s="47">
        <f>SUM(G89:G93)</f>
        <v>0</v>
      </c>
      <c r="H88" s="74"/>
      <c r="I88" s="124"/>
      <c r="J88" s="124"/>
      <c r="K88" s="70"/>
      <c r="O88" s="99" t="str">
        <f t="shared" si="3"/>
        <v>Väikeehitised maa-alal</v>
      </c>
      <c r="Q88" s="101">
        <f t="shared" si="2"/>
        <v>0</v>
      </c>
    </row>
    <row r="89" spans="2:17" ht="15">
      <c r="B89" s="59">
        <v>181</v>
      </c>
      <c r="C89" s="49" t="s">
        <v>419</v>
      </c>
      <c r="D89" s="56"/>
      <c r="E89" s="56"/>
      <c r="F89" s="56"/>
      <c r="G89" s="50">
        <f>SUM(E89*F89)</f>
        <v>0</v>
      </c>
      <c r="I89" s="125"/>
      <c r="J89" s="125"/>
      <c r="K89" s="70"/>
      <c r="O89" s="99" t="str">
        <f t="shared" si="3"/>
        <v>Piirded</v>
      </c>
      <c r="Q89" s="101">
        <f t="shared" si="2"/>
        <v>0</v>
      </c>
    </row>
    <row r="90" spans="2:17" ht="15">
      <c r="B90" s="59">
        <v>182</v>
      </c>
      <c r="C90" s="49" t="s">
        <v>420</v>
      </c>
      <c r="D90" s="56"/>
      <c r="E90" s="56"/>
      <c r="F90" s="56"/>
      <c r="G90" s="50">
        <f>SUM(E90*F90)</f>
        <v>0</v>
      </c>
      <c r="I90" s="125"/>
      <c r="J90" s="125"/>
      <c r="K90" s="70"/>
      <c r="O90" s="99" t="str">
        <f t="shared" si="3"/>
        <v>Hoone juurde kuuluv välisvarustus</v>
      </c>
      <c r="Q90" s="101">
        <f t="shared" si="2"/>
        <v>0</v>
      </c>
    </row>
    <row r="91" spans="2:17" ht="15">
      <c r="B91" s="59">
        <v>183</v>
      </c>
      <c r="C91" s="49" t="s">
        <v>421</v>
      </c>
      <c r="D91" s="56"/>
      <c r="E91" s="56"/>
      <c r="F91" s="56"/>
      <c r="G91" s="50">
        <f>SUM(E91*F91)</f>
        <v>0</v>
      </c>
      <c r="I91" s="125"/>
      <c r="J91" s="125"/>
      <c r="K91" s="70"/>
      <c r="O91" s="99" t="str">
        <f t="shared" si="3"/>
        <v>Spordi- ja mänguvarustus</v>
      </c>
      <c r="Q91" s="101">
        <f t="shared" si="2"/>
        <v>0</v>
      </c>
    </row>
    <row r="92" spans="2:17" ht="15">
      <c r="B92" s="59">
        <v>184</v>
      </c>
      <c r="C92" s="49" t="s">
        <v>422</v>
      </c>
      <c r="D92" s="56"/>
      <c r="E92" s="56"/>
      <c r="F92" s="56"/>
      <c r="G92" s="50">
        <f>SUM(E92*F92)</f>
        <v>0</v>
      </c>
      <c r="I92" s="125"/>
      <c r="J92" s="125"/>
      <c r="K92" s="70"/>
      <c r="O92" s="99" t="str">
        <f t="shared" si="3"/>
        <v>Jäätmehooldusvarustus</v>
      </c>
      <c r="Q92" s="101">
        <f t="shared" si="2"/>
        <v>0</v>
      </c>
    </row>
    <row r="93" spans="2:17" ht="15">
      <c r="B93" s="59">
        <v>185</v>
      </c>
      <c r="C93" s="49" t="s">
        <v>423</v>
      </c>
      <c r="D93" s="56"/>
      <c r="E93" s="56"/>
      <c r="F93" s="56"/>
      <c r="G93" s="50">
        <f>SUM(E93*F93)</f>
        <v>0</v>
      </c>
      <c r="I93" s="125"/>
      <c r="J93" s="125"/>
      <c r="K93" s="70"/>
      <c r="O93" s="99" t="str">
        <f t="shared" si="3"/>
        <v>Liiklusalade varustus</v>
      </c>
      <c r="Q93" s="101">
        <f t="shared" si="2"/>
        <v>0</v>
      </c>
    </row>
    <row r="94" spans="2:17" ht="15">
      <c r="B94" s="93">
        <v>2</v>
      </c>
      <c r="C94" s="61" t="s">
        <v>424</v>
      </c>
      <c r="D94" s="93"/>
      <c r="E94" s="91"/>
      <c r="F94" s="91"/>
      <c r="G94" s="47">
        <f>SUM(G95,G102,G109,G117,G125)</f>
        <v>0</v>
      </c>
      <c r="H94" s="74"/>
      <c r="I94" s="124"/>
      <c r="J94" s="124"/>
      <c r="K94" s="70"/>
      <c r="O94" s="99" t="str">
        <f t="shared" si="3"/>
        <v>ALUSED JA VUNDAMENDID</v>
      </c>
      <c r="Q94" s="101">
        <f t="shared" si="2"/>
        <v>0</v>
      </c>
    </row>
    <row r="95" spans="2:17" ht="15">
      <c r="B95" s="93">
        <v>21</v>
      </c>
      <c r="C95" s="46" t="s">
        <v>425</v>
      </c>
      <c r="D95" s="91"/>
      <c r="E95" s="91"/>
      <c r="F95" s="91"/>
      <c r="G95" s="47">
        <f>SUM(G96:G101)</f>
        <v>0</v>
      </c>
      <c r="H95" s="74"/>
      <c r="I95" s="124"/>
      <c r="J95" s="124"/>
      <c r="K95" s="70"/>
      <c r="O95" s="99" t="str">
        <f t="shared" si="3"/>
        <v>Rostvärgid ja taldmikud</v>
      </c>
      <c r="Q95" s="101">
        <f t="shared" si="2"/>
        <v>0</v>
      </c>
    </row>
    <row r="96" spans="2:17" ht="15">
      <c r="B96" s="59">
        <v>211</v>
      </c>
      <c r="C96" s="49" t="s">
        <v>426</v>
      </c>
      <c r="D96" s="56"/>
      <c r="E96" s="56"/>
      <c r="F96" s="56"/>
      <c r="G96" s="50">
        <f aca="true" t="shared" si="8" ref="G96:G101">SUM(E96*F96)</f>
        <v>0</v>
      </c>
      <c r="I96" s="125"/>
      <c r="J96" s="125"/>
      <c r="K96" s="70"/>
      <c r="O96" s="99" t="str">
        <f t="shared" si="3"/>
        <v>Liiv- ja killustikalused</v>
      </c>
      <c r="Q96" s="101">
        <f t="shared" si="2"/>
        <v>0</v>
      </c>
    </row>
    <row r="97" spans="2:17" ht="15">
      <c r="B97" s="59">
        <v>212</v>
      </c>
      <c r="C97" s="49" t="s">
        <v>427</v>
      </c>
      <c r="D97" s="56"/>
      <c r="E97" s="56"/>
      <c r="F97" s="56"/>
      <c r="G97" s="50">
        <f t="shared" si="8"/>
        <v>0</v>
      </c>
      <c r="I97" s="125"/>
      <c r="J97" s="125"/>
      <c r="K97" s="70"/>
      <c r="O97" s="99" t="str">
        <f t="shared" si="3"/>
        <v>Betoontarindid</v>
      </c>
      <c r="Q97" s="101">
        <f t="shared" si="2"/>
        <v>0</v>
      </c>
    </row>
    <row r="98" spans="2:17" ht="15">
      <c r="B98" s="59">
        <v>213</v>
      </c>
      <c r="C98" s="49" t="s">
        <v>428</v>
      </c>
      <c r="D98" s="56"/>
      <c r="E98" s="56"/>
      <c r="F98" s="56"/>
      <c r="G98" s="50">
        <f t="shared" si="8"/>
        <v>0</v>
      </c>
      <c r="I98" s="125"/>
      <c r="J98" s="125"/>
      <c r="K98" s="70"/>
      <c r="O98" s="99" t="str">
        <f t="shared" si="3"/>
        <v>Metalltarindid</v>
      </c>
      <c r="Q98" s="101">
        <f t="shared" si="2"/>
        <v>0</v>
      </c>
    </row>
    <row r="99" spans="2:17" ht="15">
      <c r="B99" s="59">
        <v>214</v>
      </c>
      <c r="C99" s="49" t="s">
        <v>429</v>
      </c>
      <c r="D99" s="56"/>
      <c r="E99" s="56"/>
      <c r="F99" s="56"/>
      <c r="G99" s="50">
        <f t="shared" si="8"/>
        <v>0</v>
      </c>
      <c r="I99" s="125"/>
      <c r="J99" s="125"/>
      <c r="K99" s="70"/>
      <c r="O99" s="99" t="str">
        <f t="shared" si="3"/>
        <v>Müüritis</v>
      </c>
      <c r="Q99" s="101">
        <f t="shared" si="2"/>
        <v>0</v>
      </c>
    </row>
    <row r="100" spans="2:17" ht="15">
      <c r="B100" s="59">
        <v>215</v>
      </c>
      <c r="C100" s="49" t="s">
        <v>430</v>
      </c>
      <c r="D100" s="56"/>
      <c r="E100" s="56"/>
      <c r="F100" s="56"/>
      <c r="G100" s="50">
        <f t="shared" si="8"/>
        <v>0</v>
      </c>
      <c r="I100" s="125"/>
      <c r="J100" s="125"/>
      <c r="K100" s="70"/>
      <c r="O100" s="99" t="str">
        <f t="shared" si="3"/>
        <v>Elemendid</v>
      </c>
      <c r="Q100" s="101">
        <f t="shared" si="2"/>
        <v>0</v>
      </c>
    </row>
    <row r="101" spans="2:17" ht="15">
      <c r="B101" s="59">
        <v>217</v>
      </c>
      <c r="C101" s="49" t="s">
        <v>431</v>
      </c>
      <c r="D101" s="56"/>
      <c r="E101" s="56"/>
      <c r="F101" s="56"/>
      <c r="G101" s="50">
        <f t="shared" si="8"/>
        <v>0</v>
      </c>
      <c r="I101" s="125"/>
      <c r="J101" s="125"/>
      <c r="K101" s="70"/>
      <c r="O101" s="99" t="str">
        <f t="shared" si="3"/>
        <v>Sooja- ja hüdroisolatsioon</v>
      </c>
      <c r="Q101" s="101">
        <f t="shared" si="2"/>
        <v>0</v>
      </c>
    </row>
    <row r="102" spans="2:17" ht="15">
      <c r="B102" s="93">
        <v>22</v>
      </c>
      <c r="C102" s="46" t="s">
        <v>432</v>
      </c>
      <c r="D102" s="91"/>
      <c r="E102" s="91"/>
      <c r="F102" s="91"/>
      <c r="G102" s="47">
        <f>SUM(G103:G108)</f>
        <v>0</v>
      </c>
      <c r="H102" s="74"/>
      <c r="I102" s="124"/>
      <c r="J102" s="124"/>
      <c r="K102" s="70"/>
      <c r="O102" s="99" t="str">
        <f t="shared" si="3"/>
        <v>Vundamendid</v>
      </c>
      <c r="Q102" s="101">
        <f t="shared" si="2"/>
        <v>0</v>
      </c>
    </row>
    <row r="103" spans="2:17" ht="15">
      <c r="B103" s="59">
        <v>221</v>
      </c>
      <c r="C103" s="49" t="s">
        <v>433</v>
      </c>
      <c r="D103" s="56"/>
      <c r="E103" s="56"/>
      <c r="F103" s="56"/>
      <c r="G103" s="50">
        <f aca="true" t="shared" si="9" ref="G103:G108">SUM(E103*F103)</f>
        <v>0</v>
      </c>
      <c r="I103" s="125"/>
      <c r="J103" s="125"/>
      <c r="K103" s="70"/>
      <c r="O103" s="99" t="str">
        <f t="shared" si="3"/>
        <v>Vundamentide liiv- ja killustikalused</v>
      </c>
      <c r="Q103" s="101">
        <f t="shared" si="2"/>
        <v>0</v>
      </c>
    </row>
    <row r="104" spans="2:17" ht="15">
      <c r="B104" s="59">
        <v>222</v>
      </c>
      <c r="C104" s="49" t="s">
        <v>434</v>
      </c>
      <c r="D104" s="56"/>
      <c r="E104" s="56"/>
      <c r="F104" s="56"/>
      <c r="G104" s="50">
        <f t="shared" si="9"/>
        <v>0</v>
      </c>
      <c r="I104" s="125"/>
      <c r="J104" s="125"/>
      <c r="K104" s="70"/>
      <c r="O104" s="99" t="str">
        <f t="shared" si="3"/>
        <v>Monoliitsest r/b-st alusmüürid, soklid, vundamenditalad</v>
      </c>
      <c r="Q104" s="101">
        <f t="shared" si="2"/>
        <v>0</v>
      </c>
    </row>
    <row r="105" spans="2:17" ht="15">
      <c r="B105" s="59">
        <v>223</v>
      </c>
      <c r="C105" s="49" t="s">
        <v>435</v>
      </c>
      <c r="D105" s="56"/>
      <c r="E105" s="56"/>
      <c r="F105" s="56"/>
      <c r="G105" s="50">
        <f t="shared" si="9"/>
        <v>0</v>
      </c>
      <c r="I105" s="125"/>
      <c r="J105" s="125"/>
      <c r="K105" s="70"/>
      <c r="O105" s="99" t="str">
        <f t="shared" si="3"/>
        <v>Metalltarindid alusmüüritistes, soklites ja vundamenditalades</v>
      </c>
      <c r="Q105" s="101">
        <f t="shared" si="2"/>
        <v>0</v>
      </c>
    </row>
    <row r="106" spans="2:17" ht="15">
      <c r="B106" s="59">
        <v>224</v>
      </c>
      <c r="C106" s="49" t="s">
        <v>436</v>
      </c>
      <c r="D106" s="56"/>
      <c r="E106" s="56"/>
      <c r="F106" s="56"/>
      <c r="G106" s="50">
        <f t="shared" si="9"/>
        <v>0</v>
      </c>
      <c r="I106" s="125"/>
      <c r="J106" s="125"/>
      <c r="K106" s="70"/>
      <c r="O106" s="99" t="str">
        <f t="shared" si="3"/>
        <v>Alusmüüritised, soklid- ja vundamenditalad</v>
      </c>
      <c r="Q106" s="101">
        <f aca="true" t="shared" si="10" ref="Q106:Q169">G106</f>
        <v>0</v>
      </c>
    </row>
    <row r="107" spans="2:17" ht="15">
      <c r="B107" s="59">
        <v>225</v>
      </c>
      <c r="C107" s="49" t="s">
        <v>437</v>
      </c>
      <c r="D107" s="56"/>
      <c r="E107" s="56"/>
      <c r="F107" s="56"/>
      <c r="G107" s="50">
        <f t="shared" si="9"/>
        <v>0</v>
      </c>
      <c r="I107" s="125"/>
      <c r="J107" s="125"/>
      <c r="K107" s="70"/>
      <c r="O107" s="99" t="str">
        <f aca="true" t="shared" si="11" ref="O107:O170">C107</f>
        <v>Elementidest alusmüürid, soklid, vundamenditalad</v>
      </c>
      <c r="Q107" s="101">
        <f t="shared" si="10"/>
        <v>0</v>
      </c>
    </row>
    <row r="108" spans="2:17" ht="15">
      <c r="B108" s="59">
        <v>227</v>
      </c>
      <c r="C108" s="49" t="s">
        <v>438</v>
      </c>
      <c r="D108" s="56"/>
      <c r="E108" s="56"/>
      <c r="F108" s="56"/>
      <c r="G108" s="50">
        <f t="shared" si="9"/>
        <v>0</v>
      </c>
      <c r="I108" s="125"/>
      <c r="J108" s="125"/>
      <c r="K108" s="70"/>
      <c r="O108" s="99" t="str">
        <f t="shared" si="11"/>
        <v>Alustarindite sooja- ja hüdroisolatsioon</v>
      </c>
      <c r="Q108" s="101">
        <f t="shared" si="10"/>
        <v>0</v>
      </c>
    </row>
    <row r="109" spans="2:17" ht="15">
      <c r="B109" s="93">
        <v>23</v>
      </c>
      <c r="C109" s="46" t="s">
        <v>439</v>
      </c>
      <c r="D109" s="91"/>
      <c r="E109" s="91"/>
      <c r="F109" s="91"/>
      <c r="G109" s="47">
        <f>SUM(G110:G116)</f>
        <v>0</v>
      </c>
      <c r="H109" s="74"/>
      <c r="I109" s="124"/>
      <c r="J109" s="124"/>
      <c r="K109" s="70"/>
      <c r="O109" s="99" t="str">
        <f t="shared" si="11"/>
        <v>Aluspõrandad </v>
      </c>
      <c r="Q109" s="101">
        <f t="shared" si="10"/>
        <v>0</v>
      </c>
    </row>
    <row r="110" spans="2:17" ht="15">
      <c r="B110" s="59">
        <v>231</v>
      </c>
      <c r="C110" s="49" t="s">
        <v>426</v>
      </c>
      <c r="D110" s="56"/>
      <c r="E110" s="56"/>
      <c r="F110" s="56"/>
      <c r="G110" s="50">
        <f>SUM(E110*F110)</f>
        <v>0</v>
      </c>
      <c r="I110" s="125"/>
      <c r="J110" s="125"/>
      <c r="K110" s="70"/>
      <c r="O110" s="99" t="str">
        <f t="shared" si="11"/>
        <v>Liiv- ja killustikalused</v>
      </c>
      <c r="Q110" s="101">
        <f t="shared" si="10"/>
        <v>0</v>
      </c>
    </row>
    <row r="111" spans="2:17" ht="15">
      <c r="B111" s="59">
        <v>232</v>
      </c>
      <c r="C111" s="49" t="s">
        <v>427</v>
      </c>
      <c r="D111" s="56"/>
      <c r="E111" s="56"/>
      <c r="F111" s="56"/>
      <c r="G111" s="50">
        <f aca="true" t="shared" si="12" ref="G111:G116">SUM(E111*F111)</f>
        <v>0</v>
      </c>
      <c r="I111" s="125"/>
      <c r="J111" s="125"/>
      <c r="K111" s="70"/>
      <c r="O111" s="99" t="str">
        <f t="shared" si="11"/>
        <v>Betoontarindid</v>
      </c>
      <c r="Q111" s="101">
        <f t="shared" si="10"/>
        <v>0</v>
      </c>
    </row>
    <row r="112" spans="2:17" ht="15">
      <c r="B112" s="59">
        <v>233</v>
      </c>
      <c r="C112" s="49" t="s">
        <v>428</v>
      </c>
      <c r="D112" s="56"/>
      <c r="E112" s="56"/>
      <c r="F112" s="56"/>
      <c r="G112" s="50">
        <f t="shared" si="12"/>
        <v>0</v>
      </c>
      <c r="I112" s="125"/>
      <c r="J112" s="125"/>
      <c r="K112" s="70"/>
      <c r="O112" s="99" t="str">
        <f t="shared" si="11"/>
        <v>Metalltarindid</v>
      </c>
      <c r="Q112" s="101">
        <f t="shared" si="10"/>
        <v>0</v>
      </c>
    </row>
    <row r="113" spans="2:17" ht="15">
      <c r="B113" s="59">
        <v>234</v>
      </c>
      <c r="C113" s="49" t="s">
        <v>440</v>
      </c>
      <c r="D113" s="56"/>
      <c r="E113" s="56"/>
      <c r="F113" s="56"/>
      <c r="G113" s="50">
        <f t="shared" si="12"/>
        <v>0</v>
      </c>
      <c r="I113" s="125"/>
      <c r="J113" s="125"/>
      <c r="K113" s="70"/>
      <c r="O113" s="99" t="str">
        <f t="shared" si="11"/>
        <v>Aluspõrandate elemendid</v>
      </c>
      <c r="Q113" s="101">
        <f t="shared" si="10"/>
        <v>0</v>
      </c>
    </row>
    <row r="114" spans="2:17" ht="15">
      <c r="B114" s="59">
        <v>235</v>
      </c>
      <c r="C114" s="49" t="s">
        <v>441</v>
      </c>
      <c r="D114" s="56"/>
      <c r="E114" s="56"/>
      <c r="F114" s="56"/>
      <c r="G114" s="50">
        <f t="shared" si="12"/>
        <v>0</v>
      </c>
      <c r="I114" s="125"/>
      <c r="J114" s="125"/>
      <c r="K114" s="70"/>
      <c r="O114" s="99" t="str">
        <f t="shared" si="11"/>
        <v>Aluspõrandate puittarindid</v>
      </c>
      <c r="Q114" s="101">
        <f t="shared" si="10"/>
        <v>0</v>
      </c>
    </row>
    <row r="115" spans="2:17" ht="15">
      <c r="B115" s="59">
        <v>236</v>
      </c>
      <c r="C115" s="49" t="s">
        <v>431</v>
      </c>
      <c r="D115" s="56"/>
      <c r="E115" s="56"/>
      <c r="F115" s="56"/>
      <c r="G115" s="50">
        <f t="shared" si="12"/>
        <v>0</v>
      </c>
      <c r="I115" s="125"/>
      <c r="J115" s="125"/>
      <c r="K115" s="70"/>
      <c r="O115" s="99" t="str">
        <f t="shared" si="11"/>
        <v>Sooja- ja hüdroisolatsioon</v>
      </c>
      <c r="Q115" s="101">
        <f t="shared" si="10"/>
        <v>0</v>
      </c>
    </row>
    <row r="116" spans="2:17" ht="15">
      <c r="B116" s="59">
        <v>237</v>
      </c>
      <c r="C116" s="49" t="s">
        <v>442</v>
      </c>
      <c r="D116" s="56"/>
      <c r="E116" s="56"/>
      <c r="F116" s="56"/>
      <c r="G116" s="50">
        <f t="shared" si="12"/>
        <v>0</v>
      </c>
      <c r="I116" s="125"/>
      <c r="J116" s="125"/>
      <c r="K116" s="70"/>
      <c r="O116" s="99" t="str">
        <f t="shared" si="11"/>
        <v>Vuugid</v>
      </c>
      <c r="Q116" s="101">
        <f t="shared" si="10"/>
        <v>0</v>
      </c>
    </row>
    <row r="117" spans="2:17" ht="15">
      <c r="B117" s="93">
        <v>24</v>
      </c>
      <c r="C117" s="46" t="s">
        <v>443</v>
      </c>
      <c r="D117" s="91"/>
      <c r="E117" s="91"/>
      <c r="F117" s="91"/>
      <c r="G117" s="47">
        <f>SUM(G118:G124)</f>
        <v>0</v>
      </c>
      <c r="H117" s="74"/>
      <c r="I117" s="124"/>
      <c r="J117" s="124"/>
      <c r="K117" s="70"/>
      <c r="O117" s="99" t="str">
        <f t="shared" si="11"/>
        <v>Vaiad ja tugevdustarindid</v>
      </c>
      <c r="Q117" s="101">
        <f t="shared" si="10"/>
        <v>0</v>
      </c>
    </row>
    <row r="118" spans="2:17" ht="15">
      <c r="B118" s="59">
        <v>241</v>
      </c>
      <c r="C118" s="49" t="s">
        <v>444</v>
      </c>
      <c r="D118" s="56"/>
      <c r="E118" s="56"/>
      <c r="F118" s="56"/>
      <c r="G118" s="50">
        <f>SUM(E118*F118)</f>
        <v>0</v>
      </c>
      <c r="I118" s="125"/>
      <c r="J118" s="125"/>
      <c r="K118" s="70"/>
      <c r="O118" s="99" t="str">
        <f t="shared" si="11"/>
        <v>Kaevikute toestus</v>
      </c>
      <c r="Q118" s="101">
        <f t="shared" si="10"/>
        <v>0</v>
      </c>
    </row>
    <row r="119" spans="2:17" ht="15">
      <c r="B119" s="59">
        <v>242</v>
      </c>
      <c r="C119" s="49" t="s">
        <v>445</v>
      </c>
      <c r="D119" s="56"/>
      <c r="E119" s="56"/>
      <c r="F119" s="56"/>
      <c r="G119" s="50">
        <f aca="true" t="shared" si="13" ref="G119:G125">SUM(E119*F119)</f>
        <v>0</v>
      </c>
      <c r="I119" s="125"/>
      <c r="J119" s="125"/>
      <c r="K119" s="70"/>
      <c r="O119" s="99" t="str">
        <f t="shared" si="11"/>
        <v>Ehitusaegne veetõrje</v>
      </c>
      <c r="Q119" s="101">
        <f t="shared" si="10"/>
        <v>0</v>
      </c>
    </row>
    <row r="120" spans="2:17" ht="15">
      <c r="B120" s="59">
        <v>243</v>
      </c>
      <c r="C120" s="49" t="s">
        <v>446</v>
      </c>
      <c r="D120" s="56"/>
      <c r="E120" s="56"/>
      <c r="F120" s="56"/>
      <c r="G120" s="50">
        <f t="shared" si="13"/>
        <v>0</v>
      </c>
      <c r="I120" s="125"/>
      <c r="J120" s="125"/>
      <c r="K120" s="70"/>
      <c r="O120" s="99" t="str">
        <f t="shared" si="11"/>
        <v>Rammvaiad</v>
      </c>
      <c r="Q120" s="101">
        <f t="shared" si="10"/>
        <v>0</v>
      </c>
    </row>
    <row r="121" spans="2:17" ht="15">
      <c r="B121" s="59">
        <v>244</v>
      </c>
      <c r="C121" s="49" t="s">
        <v>447</v>
      </c>
      <c r="D121" s="56"/>
      <c r="E121" s="56"/>
      <c r="F121" s="56"/>
      <c r="G121" s="50">
        <f t="shared" si="13"/>
        <v>0</v>
      </c>
      <c r="I121" s="125"/>
      <c r="J121" s="125"/>
      <c r="K121" s="70"/>
      <c r="O121" s="99" t="str">
        <f t="shared" si="11"/>
        <v>Koht- ja puurvaiad</v>
      </c>
      <c r="Q121" s="101">
        <f t="shared" si="10"/>
        <v>0</v>
      </c>
    </row>
    <row r="122" spans="2:17" ht="15">
      <c r="B122" s="59">
        <v>245</v>
      </c>
      <c r="C122" s="49" t="s">
        <v>448</v>
      </c>
      <c r="D122" s="56"/>
      <c r="E122" s="56"/>
      <c r="F122" s="56"/>
      <c r="G122" s="50">
        <f t="shared" si="13"/>
        <v>0</v>
      </c>
      <c r="I122" s="125"/>
      <c r="J122" s="125"/>
      <c r="K122" s="70"/>
      <c r="O122" s="99" t="str">
        <f t="shared" si="11"/>
        <v>Pinnaseankrud ja injekteerimine</v>
      </c>
      <c r="Q122" s="101">
        <f t="shared" si="10"/>
        <v>0</v>
      </c>
    </row>
    <row r="123" spans="2:17" ht="15">
      <c r="B123" s="59">
        <v>247</v>
      </c>
      <c r="C123" s="49" t="s">
        <v>449</v>
      </c>
      <c r="D123" s="56"/>
      <c r="E123" s="56"/>
      <c r="F123" s="56"/>
      <c r="G123" s="50">
        <f t="shared" si="13"/>
        <v>0</v>
      </c>
      <c r="I123" s="125"/>
      <c r="J123" s="125"/>
      <c r="K123" s="70"/>
      <c r="O123" s="99" t="str">
        <f t="shared" si="11"/>
        <v>Pinnase tugevdamine</v>
      </c>
      <c r="Q123" s="101">
        <f t="shared" si="10"/>
        <v>0</v>
      </c>
    </row>
    <row r="124" spans="2:17" ht="15">
      <c r="B124" s="59">
        <v>248</v>
      </c>
      <c r="C124" s="49" t="s">
        <v>450</v>
      </c>
      <c r="D124" s="56"/>
      <c r="E124" s="56"/>
      <c r="F124" s="56"/>
      <c r="G124" s="50">
        <f t="shared" si="13"/>
        <v>0</v>
      </c>
      <c r="I124" s="125"/>
      <c r="J124" s="125"/>
      <c r="K124" s="70"/>
      <c r="O124" s="99" t="str">
        <f t="shared" si="11"/>
        <v>Vundamentide tugevdustarindid ja toed</v>
      </c>
      <c r="Q124" s="101">
        <f t="shared" si="10"/>
        <v>0</v>
      </c>
    </row>
    <row r="125" spans="2:17" ht="15">
      <c r="B125" s="93">
        <v>27</v>
      </c>
      <c r="C125" s="46" t="s">
        <v>451</v>
      </c>
      <c r="D125" s="56"/>
      <c r="E125" s="56"/>
      <c r="F125" s="56"/>
      <c r="G125" s="50">
        <f t="shared" si="13"/>
        <v>0</v>
      </c>
      <c r="I125" s="125"/>
      <c r="J125" s="125"/>
      <c r="K125" s="70"/>
      <c r="O125" s="99" t="str">
        <f t="shared" si="11"/>
        <v>Eritarindid</v>
      </c>
      <c r="Q125" s="101">
        <f t="shared" si="10"/>
        <v>0</v>
      </c>
    </row>
    <row r="126" spans="2:17" ht="15">
      <c r="B126" s="93">
        <v>3</v>
      </c>
      <c r="C126" s="61" t="s">
        <v>452</v>
      </c>
      <c r="D126" s="93"/>
      <c r="E126" s="91"/>
      <c r="F126" s="91"/>
      <c r="G126" s="47">
        <f>SUM(G127,G131,G140,G145)</f>
        <v>0</v>
      </c>
      <c r="H126" s="74"/>
      <c r="I126" s="124"/>
      <c r="J126" s="124"/>
      <c r="K126" s="70"/>
      <c r="O126" s="99" t="str">
        <f t="shared" si="11"/>
        <v>KANDETARINDID</v>
      </c>
      <c r="Q126" s="101">
        <f t="shared" si="10"/>
        <v>0</v>
      </c>
    </row>
    <row r="127" spans="2:17" ht="15">
      <c r="B127" s="93">
        <v>31</v>
      </c>
      <c r="C127" s="61" t="s">
        <v>428</v>
      </c>
      <c r="D127" s="93"/>
      <c r="E127" s="91"/>
      <c r="F127" s="91"/>
      <c r="G127" s="47">
        <f>SUM(G128:G130)</f>
        <v>0</v>
      </c>
      <c r="H127" s="74"/>
      <c r="I127" s="124"/>
      <c r="J127" s="124"/>
      <c r="K127" s="70"/>
      <c r="O127" s="99" t="str">
        <f t="shared" si="11"/>
        <v>Metalltarindid</v>
      </c>
      <c r="Q127" s="101">
        <f t="shared" si="10"/>
        <v>0</v>
      </c>
    </row>
    <row r="128" spans="2:17" ht="15">
      <c r="B128" s="62">
        <v>311</v>
      </c>
      <c r="C128" s="63" t="s">
        <v>453</v>
      </c>
      <c r="D128" s="56"/>
      <c r="E128" s="56"/>
      <c r="F128" s="56"/>
      <c r="G128" s="58">
        <f>SUM(E128*F128)</f>
        <v>0</v>
      </c>
      <c r="I128" s="125"/>
      <c r="J128" s="125"/>
      <c r="K128" s="70"/>
      <c r="O128" s="99" t="str">
        <f t="shared" si="11"/>
        <v>Metallkarkass</v>
      </c>
      <c r="Q128" s="101">
        <f t="shared" si="10"/>
        <v>0</v>
      </c>
    </row>
    <row r="129" spans="2:17" ht="15">
      <c r="B129" s="62">
        <v>313</v>
      </c>
      <c r="C129" s="63" t="s">
        <v>454</v>
      </c>
      <c r="D129" s="56"/>
      <c r="E129" s="56"/>
      <c r="F129" s="56"/>
      <c r="G129" s="58">
        <f>SUM(E129*F129)</f>
        <v>0</v>
      </c>
      <c r="I129" s="125"/>
      <c r="J129" s="125"/>
      <c r="K129" s="70"/>
      <c r="O129" s="99" t="str">
        <f t="shared" si="11"/>
        <v>Metalltarindite pinnatöötlus</v>
      </c>
      <c r="Q129" s="101">
        <f t="shared" si="10"/>
        <v>0</v>
      </c>
    </row>
    <row r="130" spans="2:17" ht="15">
      <c r="B130" s="62">
        <v>315</v>
      </c>
      <c r="C130" s="63" t="s">
        <v>455</v>
      </c>
      <c r="D130" s="56"/>
      <c r="E130" s="56"/>
      <c r="F130" s="56"/>
      <c r="G130" s="58">
        <f>SUM(E130*F130)</f>
        <v>0</v>
      </c>
      <c r="I130" s="125"/>
      <c r="J130" s="125"/>
      <c r="K130" s="70"/>
      <c r="O130" s="99" t="str">
        <f t="shared" si="11"/>
        <v>Katuse profiilplekk</v>
      </c>
      <c r="Q130" s="101">
        <f t="shared" si="10"/>
        <v>0</v>
      </c>
    </row>
    <row r="131" spans="2:17" ht="15">
      <c r="B131" s="93">
        <v>32</v>
      </c>
      <c r="C131" s="61" t="s">
        <v>456</v>
      </c>
      <c r="D131" s="93"/>
      <c r="E131" s="91"/>
      <c r="F131" s="91"/>
      <c r="G131" s="47">
        <f>SUM(G132:G139)</f>
        <v>0</v>
      </c>
      <c r="H131" s="74"/>
      <c r="I131" s="124"/>
      <c r="J131" s="124"/>
      <c r="K131" s="70"/>
      <c r="O131" s="99" t="str">
        <f t="shared" si="11"/>
        <v>Kandvad ja välisseinad</v>
      </c>
      <c r="Q131" s="101">
        <f t="shared" si="10"/>
        <v>0</v>
      </c>
    </row>
    <row r="132" spans="2:17" ht="15">
      <c r="B132" s="62">
        <v>321</v>
      </c>
      <c r="C132" s="63" t="s">
        <v>457</v>
      </c>
      <c r="D132" s="56"/>
      <c r="E132" s="56"/>
      <c r="F132" s="56"/>
      <c r="G132" s="58">
        <f>SUM(E132*F132)</f>
        <v>0</v>
      </c>
      <c r="I132" s="125"/>
      <c r="J132" s="125"/>
      <c r="K132" s="70"/>
      <c r="O132" s="99" t="str">
        <f t="shared" si="11"/>
        <v>Monoliitsest betoonist tarindid</v>
      </c>
      <c r="Q132" s="101">
        <f t="shared" si="10"/>
        <v>0</v>
      </c>
    </row>
    <row r="133" spans="2:17" ht="15">
      <c r="B133" s="62">
        <v>322</v>
      </c>
      <c r="C133" s="63" t="s">
        <v>458</v>
      </c>
      <c r="D133" s="56"/>
      <c r="E133" s="56"/>
      <c r="F133" s="56"/>
      <c r="G133" s="58">
        <f aca="true" t="shared" si="14" ref="G133:G139">SUM(E133*F133)</f>
        <v>0</v>
      </c>
      <c r="I133" s="125"/>
      <c r="J133" s="125"/>
      <c r="K133" s="70"/>
      <c r="O133" s="99" t="str">
        <f t="shared" si="11"/>
        <v>Monteeritavast betoonist tarindid</v>
      </c>
      <c r="Q133" s="101">
        <f t="shared" si="10"/>
        <v>0</v>
      </c>
    </row>
    <row r="134" spans="2:17" ht="15">
      <c r="B134" s="62">
        <v>323</v>
      </c>
      <c r="C134" s="63" t="s">
        <v>428</v>
      </c>
      <c r="D134" s="56"/>
      <c r="E134" s="56"/>
      <c r="F134" s="56"/>
      <c r="G134" s="58">
        <f t="shared" si="14"/>
        <v>0</v>
      </c>
      <c r="I134" s="125"/>
      <c r="J134" s="125"/>
      <c r="K134" s="70"/>
      <c r="O134" s="99" t="str">
        <f t="shared" si="11"/>
        <v>Metalltarindid</v>
      </c>
      <c r="Q134" s="101">
        <f t="shared" si="10"/>
        <v>0</v>
      </c>
    </row>
    <row r="135" spans="2:17" ht="15">
      <c r="B135" s="62">
        <v>324</v>
      </c>
      <c r="C135" s="63" t="s">
        <v>459</v>
      </c>
      <c r="D135" s="56"/>
      <c r="E135" s="56"/>
      <c r="F135" s="56"/>
      <c r="G135" s="58">
        <f t="shared" si="14"/>
        <v>0</v>
      </c>
      <c r="I135" s="125"/>
      <c r="J135" s="125"/>
      <c r="K135" s="70"/>
      <c r="O135" s="99" t="str">
        <f t="shared" si="11"/>
        <v>Müüritised</v>
      </c>
      <c r="Q135" s="101">
        <f t="shared" si="10"/>
        <v>0</v>
      </c>
    </row>
    <row r="136" spans="2:17" ht="15">
      <c r="B136" s="62">
        <v>325</v>
      </c>
      <c r="C136" s="63" t="s">
        <v>460</v>
      </c>
      <c r="D136" s="56"/>
      <c r="E136" s="56"/>
      <c r="F136" s="56"/>
      <c r="G136" s="58">
        <f t="shared" si="14"/>
        <v>0</v>
      </c>
      <c r="I136" s="125"/>
      <c r="J136" s="125"/>
      <c r="K136" s="70"/>
      <c r="O136" s="99" t="str">
        <f t="shared" si="11"/>
        <v>Seinte elemendid</v>
      </c>
      <c r="Q136" s="101">
        <f t="shared" si="10"/>
        <v>0</v>
      </c>
    </row>
    <row r="137" spans="2:17" ht="15">
      <c r="B137" s="62">
        <v>326</v>
      </c>
      <c r="C137" s="63" t="s">
        <v>461</v>
      </c>
      <c r="D137" s="56"/>
      <c r="E137" s="56"/>
      <c r="F137" s="56"/>
      <c r="G137" s="58">
        <f t="shared" si="14"/>
        <v>0</v>
      </c>
      <c r="I137" s="125"/>
      <c r="J137" s="125"/>
      <c r="K137" s="70"/>
      <c r="O137" s="99" t="str">
        <f t="shared" si="11"/>
        <v>Seinte puittarindid</v>
      </c>
      <c r="Q137" s="101">
        <f t="shared" si="10"/>
        <v>0</v>
      </c>
    </row>
    <row r="138" spans="2:17" ht="15">
      <c r="B138" s="62">
        <v>327</v>
      </c>
      <c r="C138" s="63" t="s">
        <v>462</v>
      </c>
      <c r="D138" s="56"/>
      <c r="E138" s="56"/>
      <c r="F138" s="56"/>
      <c r="G138" s="58">
        <f t="shared" si="14"/>
        <v>0</v>
      </c>
      <c r="I138" s="125"/>
      <c r="J138" s="125"/>
      <c r="K138" s="70"/>
      <c r="O138" s="99" t="str">
        <f t="shared" si="11"/>
        <v>Sooja-, heli- ja hüdroisolatsioon</v>
      </c>
      <c r="Q138" s="101">
        <f t="shared" si="10"/>
        <v>0</v>
      </c>
    </row>
    <row r="139" spans="2:17" ht="15">
      <c r="B139" s="62">
        <v>328</v>
      </c>
      <c r="C139" s="63" t="s">
        <v>463</v>
      </c>
      <c r="D139" s="56"/>
      <c r="E139" s="56"/>
      <c r="F139" s="56"/>
      <c r="G139" s="58">
        <f t="shared" si="14"/>
        <v>0</v>
      </c>
      <c r="I139" s="125"/>
      <c r="J139" s="125"/>
      <c r="K139" s="70"/>
      <c r="O139" s="99" t="str">
        <f t="shared" si="11"/>
        <v>Seinte fassaadikatted</v>
      </c>
      <c r="Q139" s="101">
        <f t="shared" si="10"/>
        <v>0</v>
      </c>
    </row>
    <row r="140" spans="2:17" ht="15">
      <c r="B140" s="93">
        <v>33</v>
      </c>
      <c r="C140" s="61" t="s">
        <v>464</v>
      </c>
      <c r="D140" s="93"/>
      <c r="E140" s="91"/>
      <c r="F140" s="91"/>
      <c r="G140" s="47">
        <f>SUM(G141:G144)</f>
        <v>0</v>
      </c>
      <c r="H140" s="74"/>
      <c r="I140" s="124"/>
      <c r="J140" s="124"/>
      <c r="K140" s="70"/>
      <c r="O140" s="99" t="str">
        <f t="shared" si="11"/>
        <v>Vahe- ja katuslaed</v>
      </c>
      <c r="Q140" s="101">
        <f t="shared" si="10"/>
        <v>0</v>
      </c>
    </row>
    <row r="141" spans="2:17" ht="15">
      <c r="B141" s="62">
        <v>332</v>
      </c>
      <c r="C141" s="63" t="s">
        <v>427</v>
      </c>
      <c r="D141" s="56"/>
      <c r="E141" s="56"/>
      <c r="F141" s="56"/>
      <c r="G141" s="58">
        <f>SUM(E141*F141)</f>
        <v>0</v>
      </c>
      <c r="I141" s="125"/>
      <c r="J141" s="125"/>
      <c r="K141" s="70"/>
      <c r="O141" s="99" t="str">
        <f t="shared" si="11"/>
        <v>Betoontarindid</v>
      </c>
      <c r="Q141" s="101">
        <f t="shared" si="10"/>
        <v>0</v>
      </c>
    </row>
    <row r="142" spans="2:17" ht="15">
      <c r="B142" s="62">
        <v>333</v>
      </c>
      <c r="C142" s="63" t="s">
        <v>428</v>
      </c>
      <c r="D142" s="56"/>
      <c r="E142" s="56"/>
      <c r="F142" s="56"/>
      <c r="G142" s="58">
        <f>SUM(E142*F142)</f>
        <v>0</v>
      </c>
      <c r="I142" s="125"/>
      <c r="J142" s="125"/>
      <c r="K142" s="70"/>
      <c r="O142" s="99" t="str">
        <f t="shared" si="11"/>
        <v>Metalltarindid</v>
      </c>
      <c r="Q142" s="101">
        <f t="shared" si="10"/>
        <v>0</v>
      </c>
    </row>
    <row r="143" spans="2:17" ht="15">
      <c r="B143" s="62">
        <v>335</v>
      </c>
      <c r="C143" s="63" t="s">
        <v>465</v>
      </c>
      <c r="D143" s="56"/>
      <c r="E143" s="56"/>
      <c r="F143" s="56"/>
      <c r="G143" s="58">
        <f>SUM(E143*F143)</f>
        <v>0</v>
      </c>
      <c r="I143" s="125"/>
      <c r="J143" s="125"/>
      <c r="K143" s="70"/>
      <c r="O143" s="99" t="str">
        <f t="shared" si="11"/>
        <v>Lagede elemendid</v>
      </c>
      <c r="Q143" s="101">
        <f t="shared" si="10"/>
        <v>0</v>
      </c>
    </row>
    <row r="144" spans="2:17" ht="15">
      <c r="B144" s="62">
        <v>336</v>
      </c>
      <c r="C144" s="63" t="s">
        <v>466</v>
      </c>
      <c r="D144" s="56"/>
      <c r="E144" s="56"/>
      <c r="F144" s="56"/>
      <c r="G144" s="58">
        <f>SUM(E144*F144)</f>
        <v>0</v>
      </c>
      <c r="I144" s="125"/>
      <c r="J144" s="125"/>
      <c r="K144" s="70"/>
      <c r="O144" s="99" t="str">
        <f t="shared" si="11"/>
        <v>Puittarindid</v>
      </c>
      <c r="Q144" s="101">
        <f t="shared" si="10"/>
        <v>0</v>
      </c>
    </row>
    <row r="145" spans="2:17" ht="15">
      <c r="B145" s="93">
        <v>34</v>
      </c>
      <c r="C145" s="61" t="s">
        <v>467</v>
      </c>
      <c r="D145" s="93"/>
      <c r="E145" s="91"/>
      <c r="F145" s="91"/>
      <c r="G145" s="47">
        <f>SUM(G146:G150)</f>
        <v>0</v>
      </c>
      <c r="H145" s="74"/>
      <c r="I145" s="124"/>
      <c r="J145" s="124"/>
      <c r="K145" s="70"/>
      <c r="O145" s="99" t="str">
        <f t="shared" si="11"/>
        <v>Trepielemendid</v>
      </c>
      <c r="Q145" s="101">
        <f t="shared" si="10"/>
        <v>0</v>
      </c>
    </row>
    <row r="146" spans="2:17" ht="15">
      <c r="B146" s="62">
        <v>342</v>
      </c>
      <c r="C146" s="63" t="s">
        <v>427</v>
      </c>
      <c r="D146" s="56"/>
      <c r="E146" s="56"/>
      <c r="F146" s="56"/>
      <c r="G146" s="58">
        <f>SUM(E146*F146)</f>
        <v>0</v>
      </c>
      <c r="I146" s="125"/>
      <c r="J146" s="125"/>
      <c r="K146" s="70"/>
      <c r="O146" s="99" t="str">
        <f t="shared" si="11"/>
        <v>Betoontarindid</v>
      </c>
      <c r="Q146" s="101">
        <f t="shared" si="10"/>
        <v>0</v>
      </c>
    </row>
    <row r="147" spans="2:17" ht="15">
      <c r="B147" s="62">
        <v>343</v>
      </c>
      <c r="C147" s="63" t="s">
        <v>428</v>
      </c>
      <c r="D147" s="56"/>
      <c r="E147" s="56"/>
      <c r="F147" s="56"/>
      <c r="G147" s="58">
        <f>SUM(E147*F147)</f>
        <v>0</v>
      </c>
      <c r="I147" s="125"/>
      <c r="J147" s="125"/>
      <c r="K147" s="70"/>
      <c r="O147" s="99" t="str">
        <f t="shared" si="11"/>
        <v>Metalltarindid</v>
      </c>
      <c r="Q147" s="101">
        <f t="shared" si="10"/>
        <v>0</v>
      </c>
    </row>
    <row r="148" spans="2:17" ht="15">
      <c r="B148" s="62">
        <v>345</v>
      </c>
      <c r="C148" s="63" t="s">
        <v>468</v>
      </c>
      <c r="D148" s="56"/>
      <c r="E148" s="56"/>
      <c r="F148" s="56"/>
      <c r="G148" s="58">
        <f>SUM(E148*F148)</f>
        <v>0</v>
      </c>
      <c r="I148" s="125"/>
      <c r="J148" s="125"/>
      <c r="K148" s="70"/>
      <c r="O148" s="99" t="str">
        <f t="shared" si="11"/>
        <v>Treppide elemendid</v>
      </c>
      <c r="Q148" s="101">
        <f t="shared" si="10"/>
        <v>0</v>
      </c>
    </row>
    <row r="149" spans="2:17" ht="15">
      <c r="B149" s="62">
        <v>346</v>
      </c>
      <c r="C149" s="63" t="s">
        <v>466</v>
      </c>
      <c r="D149" s="56"/>
      <c r="E149" s="56"/>
      <c r="F149" s="56"/>
      <c r="G149" s="58">
        <f>SUM(E149*F149)</f>
        <v>0</v>
      </c>
      <c r="I149" s="125"/>
      <c r="J149" s="125"/>
      <c r="K149" s="70"/>
      <c r="O149" s="99" t="str">
        <f t="shared" si="11"/>
        <v>Puittarindid</v>
      </c>
      <c r="Q149" s="101">
        <f t="shared" si="10"/>
        <v>0</v>
      </c>
    </row>
    <row r="150" spans="2:17" ht="15">
      <c r="B150" s="62">
        <v>38</v>
      </c>
      <c r="C150" s="63" t="s">
        <v>469</v>
      </c>
      <c r="D150" s="56"/>
      <c r="E150" s="56"/>
      <c r="F150" s="56"/>
      <c r="G150" s="58">
        <f>SUM(E150*F150)</f>
        <v>0</v>
      </c>
      <c r="I150" s="125"/>
      <c r="J150" s="125"/>
      <c r="K150" s="70"/>
      <c r="O150" s="99" t="str">
        <f t="shared" si="11"/>
        <v>Ruumelemendid</v>
      </c>
      <c r="Q150" s="101">
        <f t="shared" si="10"/>
        <v>0</v>
      </c>
    </row>
    <row r="151" spans="2:17" ht="15">
      <c r="B151" s="93">
        <v>4</v>
      </c>
      <c r="C151" s="61" t="s">
        <v>470</v>
      </c>
      <c r="D151" s="93"/>
      <c r="E151" s="91"/>
      <c r="F151" s="91"/>
      <c r="G151" s="47">
        <f>SUM(G152,G160,G166,G173,G181,G187)</f>
        <v>0</v>
      </c>
      <c r="H151" s="74"/>
      <c r="I151" s="124"/>
      <c r="J151" s="124"/>
      <c r="K151" s="70"/>
      <c r="O151" s="99" t="str">
        <f t="shared" si="11"/>
        <v>FASSAADIELEMENDID JA KATUSED</v>
      </c>
      <c r="Q151" s="101">
        <f t="shared" si="10"/>
        <v>0</v>
      </c>
    </row>
    <row r="152" spans="2:17" ht="15">
      <c r="B152" s="93">
        <v>41</v>
      </c>
      <c r="C152" s="61" t="s">
        <v>471</v>
      </c>
      <c r="D152" s="93"/>
      <c r="E152" s="91"/>
      <c r="F152" s="91"/>
      <c r="G152" s="47">
        <f>SUM(G153:G159)</f>
        <v>0</v>
      </c>
      <c r="H152" s="74"/>
      <c r="I152" s="124"/>
      <c r="J152" s="124"/>
      <c r="K152" s="70"/>
      <c r="O152" s="99" t="str">
        <f t="shared" si="11"/>
        <v>Klaasfassaadid, vitriinid ja eriaknad</v>
      </c>
      <c r="Q152" s="101">
        <f t="shared" si="10"/>
        <v>0</v>
      </c>
    </row>
    <row r="153" spans="2:17" ht="15">
      <c r="B153" s="62">
        <v>411</v>
      </c>
      <c r="C153" s="63" t="s">
        <v>472</v>
      </c>
      <c r="D153" s="56"/>
      <c r="E153" s="56"/>
      <c r="F153" s="56"/>
      <c r="G153" s="58">
        <f>SUM(E153*F153)</f>
        <v>0</v>
      </c>
      <c r="I153" s="125"/>
      <c r="J153" s="125"/>
      <c r="K153" s="70"/>
      <c r="O153" s="99" t="str">
        <f t="shared" si="11"/>
        <v>Klaasfassaadid</v>
      </c>
      <c r="Q153" s="101">
        <f t="shared" si="10"/>
        <v>0</v>
      </c>
    </row>
    <row r="154" spans="2:17" ht="15">
      <c r="B154" s="62">
        <v>412</v>
      </c>
      <c r="C154" s="63" t="s">
        <v>473</v>
      </c>
      <c r="D154" s="56"/>
      <c r="E154" s="56"/>
      <c r="F154" s="56"/>
      <c r="G154" s="58">
        <f aca="true" t="shared" si="15" ref="G154:G159">SUM(E154*F154)</f>
        <v>0</v>
      </c>
      <c r="I154" s="125"/>
      <c r="J154" s="125"/>
      <c r="K154" s="70"/>
      <c r="O154" s="99" t="str">
        <f t="shared" si="11"/>
        <v>Alumiiniumfassaadid</v>
      </c>
      <c r="Q154" s="101">
        <f t="shared" si="10"/>
        <v>0</v>
      </c>
    </row>
    <row r="155" spans="2:17" ht="15">
      <c r="B155" s="62">
        <v>413</v>
      </c>
      <c r="C155" s="63" t="s">
        <v>474</v>
      </c>
      <c r="D155" s="56"/>
      <c r="E155" s="56"/>
      <c r="F155" s="56"/>
      <c r="G155" s="58">
        <f t="shared" si="15"/>
        <v>0</v>
      </c>
      <c r="I155" s="125"/>
      <c r="J155" s="125"/>
      <c r="K155" s="70"/>
      <c r="O155" s="99" t="str">
        <f t="shared" si="11"/>
        <v>Terasfassaadid</v>
      </c>
      <c r="Q155" s="101">
        <f t="shared" si="10"/>
        <v>0</v>
      </c>
    </row>
    <row r="156" spans="2:17" ht="15">
      <c r="B156" s="62">
        <v>414</v>
      </c>
      <c r="C156" s="63" t="s">
        <v>475</v>
      </c>
      <c r="D156" s="56"/>
      <c r="E156" s="56"/>
      <c r="F156" s="56"/>
      <c r="G156" s="58">
        <f t="shared" si="15"/>
        <v>0</v>
      </c>
      <c r="I156" s="125"/>
      <c r="J156" s="125"/>
      <c r="K156" s="70"/>
      <c r="O156" s="99" t="str">
        <f t="shared" si="11"/>
        <v>Klaasplokist aknad</v>
      </c>
      <c r="Q156" s="101">
        <f t="shared" si="10"/>
        <v>0</v>
      </c>
    </row>
    <row r="157" spans="2:17" ht="15">
      <c r="B157" s="62">
        <v>415</v>
      </c>
      <c r="C157" s="63" t="s">
        <v>476</v>
      </c>
      <c r="D157" s="56"/>
      <c r="E157" s="56"/>
      <c r="F157" s="56"/>
      <c r="G157" s="58">
        <f t="shared" si="15"/>
        <v>0</v>
      </c>
      <c r="I157" s="125"/>
      <c r="J157" s="125"/>
      <c r="K157" s="70"/>
      <c r="O157" s="99" t="str">
        <f t="shared" si="11"/>
        <v>Suitsuluugid, katusaknad</v>
      </c>
      <c r="Q157" s="101">
        <f t="shared" si="10"/>
        <v>0</v>
      </c>
    </row>
    <row r="158" spans="2:17" ht="15">
      <c r="B158" s="62">
        <v>416</v>
      </c>
      <c r="C158" s="63" t="s">
        <v>477</v>
      </c>
      <c r="D158" s="56"/>
      <c r="E158" s="56"/>
      <c r="F158" s="56"/>
      <c r="G158" s="58">
        <f t="shared" si="15"/>
        <v>0</v>
      </c>
      <c r="I158" s="125"/>
      <c r="J158" s="125"/>
      <c r="K158" s="70"/>
      <c r="O158" s="99" t="str">
        <f t="shared" si="11"/>
        <v>Puidust eriaknad</v>
      </c>
      <c r="Q158" s="101">
        <f t="shared" si="10"/>
        <v>0</v>
      </c>
    </row>
    <row r="159" spans="2:17" ht="15">
      <c r="B159" s="62">
        <v>417</v>
      </c>
      <c r="C159" s="63" t="s">
        <v>478</v>
      </c>
      <c r="D159" s="56"/>
      <c r="E159" s="56"/>
      <c r="F159" s="56"/>
      <c r="G159" s="58">
        <f t="shared" si="15"/>
        <v>0</v>
      </c>
      <c r="I159" s="125"/>
      <c r="J159" s="125"/>
      <c r="K159" s="70"/>
      <c r="O159" s="99" t="str">
        <f t="shared" si="11"/>
        <v>PVC eriaknad</v>
      </c>
      <c r="Q159" s="101">
        <f t="shared" si="10"/>
        <v>0</v>
      </c>
    </row>
    <row r="160" spans="2:17" ht="15">
      <c r="B160" s="93">
        <v>42</v>
      </c>
      <c r="C160" s="61" t="s">
        <v>479</v>
      </c>
      <c r="D160" s="93"/>
      <c r="E160" s="91"/>
      <c r="F160" s="91"/>
      <c r="G160" s="47">
        <f>SUM(G161:G165)</f>
        <v>0</v>
      </c>
      <c r="H160" s="74"/>
      <c r="I160" s="124"/>
      <c r="J160" s="124"/>
      <c r="K160" s="70"/>
      <c r="O160" s="99" t="str">
        <f t="shared" si="11"/>
        <v>Aknad</v>
      </c>
      <c r="Q160" s="101">
        <f t="shared" si="10"/>
        <v>0</v>
      </c>
    </row>
    <row r="161" spans="2:17" ht="15">
      <c r="B161" s="62">
        <v>421</v>
      </c>
      <c r="C161" s="63" t="s">
        <v>480</v>
      </c>
      <c r="D161" s="56"/>
      <c r="E161" s="56"/>
      <c r="F161" s="56"/>
      <c r="G161" s="58">
        <f>SUM(E161*F161)</f>
        <v>0</v>
      </c>
      <c r="I161" s="125"/>
      <c r="J161" s="125"/>
      <c r="K161" s="70"/>
      <c r="O161" s="99" t="str">
        <f t="shared" si="11"/>
        <v>Aknalauad</v>
      </c>
      <c r="Q161" s="101">
        <f t="shared" si="10"/>
        <v>0</v>
      </c>
    </row>
    <row r="162" spans="2:17" ht="15">
      <c r="B162" s="62">
        <v>422</v>
      </c>
      <c r="C162" s="63" t="s">
        <v>481</v>
      </c>
      <c r="D162" s="56"/>
      <c r="E162" s="56"/>
      <c r="F162" s="56"/>
      <c r="G162" s="58">
        <f>SUM(E162*F162)</f>
        <v>0</v>
      </c>
      <c r="I162" s="125"/>
      <c r="J162" s="125"/>
      <c r="K162" s="70"/>
      <c r="O162" s="99" t="str">
        <f t="shared" si="11"/>
        <v>Alumiiniumaknad</v>
      </c>
      <c r="Q162" s="101">
        <f t="shared" si="10"/>
        <v>0</v>
      </c>
    </row>
    <row r="163" spans="2:17" ht="15">
      <c r="B163" s="62">
        <v>423</v>
      </c>
      <c r="C163" s="63" t="s">
        <v>482</v>
      </c>
      <c r="D163" s="56"/>
      <c r="E163" s="56"/>
      <c r="F163" s="56"/>
      <c r="G163" s="58">
        <f>SUM(E163*F163)</f>
        <v>0</v>
      </c>
      <c r="I163" s="125"/>
      <c r="J163" s="125"/>
      <c r="K163" s="70"/>
      <c r="O163" s="99" t="str">
        <f t="shared" si="11"/>
        <v>Terasaknad</v>
      </c>
      <c r="Q163" s="101">
        <f t="shared" si="10"/>
        <v>0</v>
      </c>
    </row>
    <row r="164" spans="2:17" ht="15">
      <c r="B164" s="62">
        <v>426</v>
      </c>
      <c r="C164" s="63" t="s">
        <v>483</v>
      </c>
      <c r="D164" s="56"/>
      <c r="E164" s="56"/>
      <c r="F164" s="56"/>
      <c r="G164" s="58">
        <f>SUM(E164*F164)</f>
        <v>0</v>
      </c>
      <c r="I164" s="125"/>
      <c r="J164" s="125"/>
      <c r="K164" s="70"/>
      <c r="O164" s="99" t="str">
        <f t="shared" si="11"/>
        <v>Puit- ja puitalumiiniumaknad</v>
      </c>
      <c r="Q164" s="101">
        <f t="shared" si="10"/>
        <v>0</v>
      </c>
    </row>
    <row r="165" spans="2:17" ht="15">
      <c r="B165" s="62">
        <v>427</v>
      </c>
      <c r="C165" s="63" t="s">
        <v>484</v>
      </c>
      <c r="D165" s="56"/>
      <c r="E165" s="56"/>
      <c r="F165" s="56"/>
      <c r="G165" s="58">
        <f>SUM(E165*F165)</f>
        <v>0</v>
      </c>
      <c r="I165" s="125"/>
      <c r="J165" s="125"/>
      <c r="K165" s="70"/>
      <c r="O165" s="99" t="str">
        <f t="shared" si="11"/>
        <v>PVC aknad</v>
      </c>
      <c r="Q165" s="101">
        <f t="shared" si="10"/>
        <v>0</v>
      </c>
    </row>
    <row r="166" spans="2:17" ht="15">
      <c r="B166" s="93">
        <v>43</v>
      </c>
      <c r="C166" s="61" t="s">
        <v>485</v>
      </c>
      <c r="D166" s="93"/>
      <c r="E166" s="93"/>
      <c r="F166" s="93"/>
      <c r="G166" s="47">
        <f>SUM(G167:G172)</f>
        <v>0</v>
      </c>
      <c r="H166" s="74"/>
      <c r="I166" s="124"/>
      <c r="J166" s="124"/>
      <c r="K166" s="70"/>
      <c r="O166" s="99" t="str">
        <f t="shared" si="11"/>
        <v>Välisuksed ja väravad</v>
      </c>
      <c r="Q166" s="101">
        <f t="shared" si="10"/>
        <v>0</v>
      </c>
    </row>
    <row r="167" spans="2:17" ht="15">
      <c r="B167" s="62">
        <v>431</v>
      </c>
      <c r="C167" s="63" t="s">
        <v>486</v>
      </c>
      <c r="D167" s="56"/>
      <c r="E167" s="56"/>
      <c r="F167" s="56"/>
      <c r="G167" s="58">
        <f aca="true" t="shared" si="16" ref="G167:G172">SUM(E167*F167)</f>
        <v>0</v>
      </c>
      <c r="I167" s="125"/>
      <c r="J167" s="125"/>
      <c r="K167" s="70"/>
      <c r="O167" s="99" t="str">
        <f t="shared" si="11"/>
        <v>Lukustus ja varustus</v>
      </c>
      <c r="Q167" s="101">
        <f t="shared" si="10"/>
        <v>0</v>
      </c>
    </row>
    <row r="168" spans="2:17" ht="15">
      <c r="B168" s="62">
        <v>432</v>
      </c>
      <c r="C168" s="63" t="s">
        <v>487</v>
      </c>
      <c r="D168" s="56"/>
      <c r="E168" s="56"/>
      <c r="F168" s="56"/>
      <c r="G168" s="58">
        <f t="shared" si="16"/>
        <v>0</v>
      </c>
      <c r="I168" s="125"/>
      <c r="J168" s="125"/>
      <c r="K168" s="70"/>
      <c r="O168" s="99" t="str">
        <f t="shared" si="11"/>
        <v>Alumiiniumuksed ja -väravad</v>
      </c>
      <c r="Q168" s="101">
        <f t="shared" si="10"/>
        <v>0</v>
      </c>
    </row>
    <row r="169" spans="2:17" ht="15">
      <c r="B169" s="62">
        <v>433</v>
      </c>
      <c r="C169" s="63" t="s">
        <v>488</v>
      </c>
      <c r="D169" s="56"/>
      <c r="E169" s="56"/>
      <c r="F169" s="56"/>
      <c r="G169" s="58">
        <f t="shared" si="16"/>
        <v>0</v>
      </c>
      <c r="I169" s="125"/>
      <c r="J169" s="125"/>
      <c r="K169" s="70"/>
      <c r="O169" s="99" t="str">
        <f t="shared" si="11"/>
        <v>Terasuksed ja -väravad</v>
      </c>
      <c r="Q169" s="101">
        <f t="shared" si="10"/>
        <v>0</v>
      </c>
    </row>
    <row r="170" spans="2:17" ht="15">
      <c r="B170" s="62">
        <v>434</v>
      </c>
      <c r="C170" s="63" t="s">
        <v>489</v>
      </c>
      <c r="D170" s="56"/>
      <c r="E170" s="56"/>
      <c r="F170" s="56"/>
      <c r="G170" s="58">
        <f t="shared" si="16"/>
        <v>0</v>
      </c>
      <c r="I170" s="125"/>
      <c r="J170" s="125"/>
      <c r="K170" s="70"/>
      <c r="O170" s="99" t="str">
        <f t="shared" si="11"/>
        <v>Täisklaasuksed</v>
      </c>
      <c r="Q170" s="101">
        <f aca="true" t="shared" si="17" ref="Q170:Q233">G170</f>
        <v>0</v>
      </c>
    </row>
    <row r="171" spans="2:17" ht="15">
      <c r="B171" s="62">
        <v>436</v>
      </c>
      <c r="C171" s="63" t="s">
        <v>490</v>
      </c>
      <c r="D171" s="56"/>
      <c r="E171" s="56"/>
      <c r="F171" s="56"/>
      <c r="G171" s="58">
        <f t="shared" si="16"/>
        <v>0</v>
      </c>
      <c r="I171" s="125"/>
      <c r="J171" s="125"/>
      <c r="K171" s="70"/>
      <c r="O171" s="99" t="str">
        <f aca="true" t="shared" si="18" ref="O171:O234">C171</f>
        <v>Puituksed ja -väravad</v>
      </c>
      <c r="Q171" s="101">
        <f t="shared" si="17"/>
        <v>0</v>
      </c>
    </row>
    <row r="172" spans="2:17" ht="15">
      <c r="B172" s="62">
        <v>437</v>
      </c>
      <c r="C172" s="63" t="s">
        <v>491</v>
      </c>
      <c r="D172" s="56"/>
      <c r="E172" s="56"/>
      <c r="F172" s="56"/>
      <c r="G172" s="58">
        <f t="shared" si="16"/>
        <v>0</v>
      </c>
      <c r="I172" s="125"/>
      <c r="J172" s="125"/>
      <c r="K172" s="70"/>
      <c r="O172" s="99" t="str">
        <f t="shared" si="18"/>
        <v>PVC uksed</v>
      </c>
      <c r="Q172" s="101">
        <f t="shared" si="17"/>
        <v>0</v>
      </c>
    </row>
    <row r="173" spans="2:17" ht="15">
      <c r="B173" s="93">
        <v>46</v>
      </c>
      <c r="C173" s="61" t="s">
        <v>492</v>
      </c>
      <c r="D173" s="93"/>
      <c r="E173" s="93"/>
      <c r="F173" s="93"/>
      <c r="G173" s="47">
        <f>SUM(G174:G180)</f>
        <v>0</v>
      </c>
      <c r="H173" s="74"/>
      <c r="I173" s="124"/>
      <c r="J173" s="124"/>
      <c r="K173" s="70"/>
      <c r="O173" s="99" t="str">
        <f t="shared" si="18"/>
        <v>Rõdud ja terrassid</v>
      </c>
      <c r="Q173" s="101">
        <f t="shared" si="17"/>
        <v>0</v>
      </c>
    </row>
    <row r="174" spans="2:17" ht="15">
      <c r="B174" s="62">
        <v>461</v>
      </c>
      <c r="C174" s="63" t="s">
        <v>493</v>
      </c>
      <c r="D174" s="56"/>
      <c r="E174" s="56"/>
      <c r="F174" s="56"/>
      <c r="G174" s="58">
        <f>SUM(E174*F174)</f>
        <v>0</v>
      </c>
      <c r="I174" s="125"/>
      <c r="J174" s="125"/>
      <c r="K174" s="70"/>
      <c r="O174" s="99" t="str">
        <f t="shared" si="18"/>
        <v>Pinnakatted</v>
      </c>
      <c r="Q174" s="101">
        <f t="shared" si="17"/>
        <v>0</v>
      </c>
    </row>
    <row r="175" spans="2:17" ht="15">
      <c r="B175" s="62">
        <v>462</v>
      </c>
      <c r="C175" s="63" t="s">
        <v>427</v>
      </c>
      <c r="D175" s="56"/>
      <c r="E175" s="56"/>
      <c r="F175" s="56"/>
      <c r="G175" s="58">
        <f aca="true" t="shared" si="19" ref="G175:G180">SUM(E175*F175)</f>
        <v>0</v>
      </c>
      <c r="I175" s="125"/>
      <c r="J175" s="125"/>
      <c r="K175" s="70"/>
      <c r="O175" s="99" t="str">
        <f t="shared" si="18"/>
        <v>Betoontarindid</v>
      </c>
      <c r="Q175" s="101">
        <f t="shared" si="17"/>
        <v>0</v>
      </c>
    </row>
    <row r="176" spans="2:17" ht="15">
      <c r="B176" s="62">
        <v>463</v>
      </c>
      <c r="C176" s="63" t="s">
        <v>428</v>
      </c>
      <c r="D176" s="56"/>
      <c r="E176" s="56"/>
      <c r="F176" s="56"/>
      <c r="G176" s="58">
        <f t="shared" si="19"/>
        <v>0</v>
      </c>
      <c r="I176" s="125"/>
      <c r="J176" s="125"/>
      <c r="K176" s="70"/>
      <c r="O176" s="99" t="str">
        <f t="shared" si="18"/>
        <v>Metalltarindid</v>
      </c>
      <c r="Q176" s="101">
        <f t="shared" si="17"/>
        <v>0</v>
      </c>
    </row>
    <row r="177" spans="2:17" ht="15">
      <c r="B177" s="62">
        <v>464</v>
      </c>
      <c r="C177" s="63" t="s">
        <v>459</v>
      </c>
      <c r="D177" s="56"/>
      <c r="E177" s="56"/>
      <c r="F177" s="56"/>
      <c r="G177" s="58">
        <f t="shared" si="19"/>
        <v>0</v>
      </c>
      <c r="I177" s="125"/>
      <c r="J177" s="125"/>
      <c r="K177" s="70"/>
      <c r="O177" s="99" t="str">
        <f t="shared" si="18"/>
        <v>Müüritised</v>
      </c>
      <c r="Q177" s="101">
        <f t="shared" si="17"/>
        <v>0</v>
      </c>
    </row>
    <row r="178" spans="2:17" ht="15">
      <c r="B178" s="62">
        <v>465</v>
      </c>
      <c r="C178" s="63" t="s">
        <v>494</v>
      </c>
      <c r="D178" s="56"/>
      <c r="E178" s="56"/>
      <c r="F178" s="56"/>
      <c r="G178" s="58">
        <f t="shared" si="19"/>
        <v>0</v>
      </c>
      <c r="I178" s="125"/>
      <c r="J178" s="125"/>
      <c r="K178" s="70"/>
      <c r="O178" s="99" t="str">
        <f t="shared" si="18"/>
        <v>Üksikelemendid</v>
      </c>
      <c r="Q178" s="101">
        <f t="shared" si="17"/>
        <v>0</v>
      </c>
    </row>
    <row r="179" spans="2:17" ht="15">
      <c r="B179" s="62">
        <v>466</v>
      </c>
      <c r="C179" s="63" t="s">
        <v>466</v>
      </c>
      <c r="D179" s="56"/>
      <c r="E179" s="56"/>
      <c r="F179" s="56"/>
      <c r="G179" s="58">
        <f t="shared" si="19"/>
        <v>0</v>
      </c>
      <c r="I179" s="125"/>
      <c r="J179" s="125"/>
      <c r="K179" s="70"/>
      <c r="O179" s="99" t="str">
        <f t="shared" si="18"/>
        <v>Puittarindid</v>
      </c>
      <c r="Q179" s="101">
        <f t="shared" si="17"/>
        <v>0</v>
      </c>
    </row>
    <row r="180" spans="2:17" ht="15">
      <c r="B180" s="62">
        <v>467</v>
      </c>
      <c r="C180" s="63" t="s">
        <v>431</v>
      </c>
      <c r="D180" s="56"/>
      <c r="E180" s="56"/>
      <c r="F180" s="56"/>
      <c r="G180" s="58">
        <f t="shared" si="19"/>
        <v>0</v>
      </c>
      <c r="I180" s="125"/>
      <c r="J180" s="125"/>
      <c r="K180" s="70"/>
      <c r="O180" s="99" t="str">
        <f t="shared" si="18"/>
        <v>Sooja- ja hüdroisolatsioon</v>
      </c>
      <c r="Q180" s="101">
        <f t="shared" si="17"/>
        <v>0</v>
      </c>
    </row>
    <row r="181" spans="2:17" ht="15">
      <c r="B181" s="93">
        <v>47</v>
      </c>
      <c r="C181" s="61" t="s">
        <v>495</v>
      </c>
      <c r="D181" s="93"/>
      <c r="E181" s="93"/>
      <c r="F181" s="93"/>
      <c r="G181" s="47">
        <f>SUM(G182:G186)</f>
        <v>0</v>
      </c>
      <c r="H181" s="74"/>
      <c r="I181" s="124"/>
      <c r="J181" s="124"/>
      <c r="K181" s="70"/>
      <c r="O181" s="99" t="str">
        <f t="shared" si="18"/>
        <v>Piirded ja käiguteed</v>
      </c>
      <c r="Q181" s="101">
        <f t="shared" si="17"/>
        <v>0</v>
      </c>
    </row>
    <row r="182" spans="2:17" ht="15">
      <c r="B182" s="62">
        <v>471</v>
      </c>
      <c r="C182" s="63" t="s">
        <v>496</v>
      </c>
      <c r="D182" s="56"/>
      <c r="E182" s="56"/>
      <c r="F182" s="56"/>
      <c r="G182" s="58">
        <f>SUM(E182*F182)</f>
        <v>0</v>
      </c>
      <c r="I182" s="125"/>
      <c r="J182" s="125"/>
      <c r="K182" s="70"/>
      <c r="O182" s="99" t="str">
        <f t="shared" si="18"/>
        <v>Hooldusplatvormid, sillad, käiguteed</v>
      </c>
      <c r="Q182" s="101">
        <f t="shared" si="17"/>
        <v>0</v>
      </c>
    </row>
    <row r="183" spans="2:17" ht="15">
      <c r="B183" s="62">
        <v>472</v>
      </c>
      <c r="C183" s="63" t="s">
        <v>497</v>
      </c>
      <c r="D183" s="56"/>
      <c r="E183" s="56"/>
      <c r="F183" s="56"/>
      <c r="G183" s="58">
        <f>SUM(E183*F183)</f>
        <v>0</v>
      </c>
      <c r="I183" s="125"/>
      <c r="J183" s="125"/>
      <c r="K183" s="70"/>
      <c r="O183" s="99" t="str">
        <f t="shared" si="18"/>
        <v>Klaasist piirded</v>
      </c>
      <c r="Q183" s="101">
        <f t="shared" si="17"/>
        <v>0</v>
      </c>
    </row>
    <row r="184" spans="2:17" ht="15">
      <c r="B184" s="62">
        <v>473</v>
      </c>
      <c r="C184" s="63" t="s">
        <v>498</v>
      </c>
      <c r="D184" s="56"/>
      <c r="E184" s="56"/>
      <c r="F184" s="56"/>
      <c r="G184" s="58">
        <f>SUM(E184*F184)</f>
        <v>0</v>
      </c>
      <c r="I184" s="125"/>
      <c r="J184" s="125"/>
      <c r="K184" s="70"/>
      <c r="O184" s="99" t="str">
        <f t="shared" si="18"/>
        <v>Metallist piirded</v>
      </c>
      <c r="Q184" s="101">
        <f t="shared" si="17"/>
        <v>0</v>
      </c>
    </row>
    <row r="185" spans="2:17" ht="15">
      <c r="B185" s="62">
        <v>475</v>
      </c>
      <c r="C185" s="63" t="s">
        <v>499</v>
      </c>
      <c r="D185" s="56"/>
      <c r="E185" s="56"/>
      <c r="F185" s="56"/>
      <c r="G185" s="58">
        <f>SUM(E185*F185)</f>
        <v>0</v>
      </c>
      <c r="I185" s="125"/>
      <c r="J185" s="125"/>
      <c r="K185" s="70"/>
      <c r="O185" s="99" t="str">
        <f t="shared" si="18"/>
        <v>Elementtrepid</v>
      </c>
      <c r="Q185" s="101">
        <f t="shared" si="17"/>
        <v>0</v>
      </c>
    </row>
    <row r="186" spans="2:17" ht="15">
      <c r="B186" s="62">
        <v>476</v>
      </c>
      <c r="C186" s="63" t="s">
        <v>500</v>
      </c>
      <c r="D186" s="56"/>
      <c r="E186" s="56"/>
      <c r="F186" s="56"/>
      <c r="G186" s="58">
        <f>SUM(E186*F186)</f>
        <v>0</v>
      </c>
      <c r="I186" s="125"/>
      <c r="J186" s="125"/>
      <c r="K186" s="70"/>
      <c r="O186" s="99" t="str">
        <f t="shared" si="18"/>
        <v>Puidust piirded</v>
      </c>
      <c r="Q186" s="101">
        <f t="shared" si="17"/>
        <v>0</v>
      </c>
    </row>
    <row r="187" spans="2:17" ht="15">
      <c r="B187" s="93">
        <v>48</v>
      </c>
      <c r="C187" s="61" t="s">
        <v>501</v>
      </c>
      <c r="D187" s="93"/>
      <c r="E187" s="93"/>
      <c r="F187" s="93"/>
      <c r="G187" s="47">
        <f>SUM(G188:G194)</f>
        <v>0</v>
      </c>
      <c r="H187" s="74"/>
      <c r="I187" s="124"/>
      <c r="J187" s="124"/>
      <c r="K187" s="70"/>
      <c r="O187" s="99" t="str">
        <f t="shared" si="18"/>
        <v>Katusetarindid</v>
      </c>
      <c r="Q187" s="101">
        <f t="shared" si="17"/>
        <v>0</v>
      </c>
    </row>
    <row r="188" spans="2:17" ht="15">
      <c r="B188" s="62">
        <v>482</v>
      </c>
      <c r="C188" s="63" t="s">
        <v>502</v>
      </c>
      <c r="D188" s="56"/>
      <c r="E188" s="56"/>
      <c r="F188" s="56"/>
      <c r="G188" s="58">
        <f aca="true" t="shared" si="20" ref="G188:G194">SUM(E188*F188)</f>
        <v>0</v>
      </c>
      <c r="I188" s="125"/>
      <c r="J188" s="125"/>
      <c r="K188" s="70"/>
      <c r="O188" s="99" t="str">
        <f t="shared" si="18"/>
        <v>Tasanduskihid</v>
      </c>
      <c r="Q188" s="101">
        <f t="shared" si="17"/>
        <v>0</v>
      </c>
    </row>
    <row r="189" spans="2:17" ht="15">
      <c r="B189" s="62">
        <v>483</v>
      </c>
      <c r="C189" s="63" t="s">
        <v>428</v>
      </c>
      <c r="D189" s="56"/>
      <c r="E189" s="56"/>
      <c r="F189" s="56"/>
      <c r="G189" s="58">
        <f t="shared" si="20"/>
        <v>0</v>
      </c>
      <c r="I189" s="125"/>
      <c r="J189" s="125"/>
      <c r="K189" s="70"/>
      <c r="O189" s="99" t="str">
        <f t="shared" si="18"/>
        <v>Metalltarindid</v>
      </c>
      <c r="Q189" s="101">
        <f t="shared" si="17"/>
        <v>0</v>
      </c>
    </row>
    <row r="190" spans="2:17" ht="15">
      <c r="B190" s="62">
        <v>484</v>
      </c>
      <c r="C190" s="63" t="s">
        <v>459</v>
      </c>
      <c r="D190" s="56"/>
      <c r="E190" s="56"/>
      <c r="F190" s="56"/>
      <c r="G190" s="58">
        <f t="shared" si="20"/>
        <v>0</v>
      </c>
      <c r="I190" s="125"/>
      <c r="J190" s="125"/>
      <c r="K190" s="70"/>
      <c r="O190" s="99" t="str">
        <f t="shared" si="18"/>
        <v>Müüritised</v>
      </c>
      <c r="Q190" s="101">
        <f t="shared" si="17"/>
        <v>0</v>
      </c>
    </row>
    <row r="191" spans="2:17" ht="15">
      <c r="B191" s="62">
        <v>485</v>
      </c>
      <c r="C191" s="63" t="s">
        <v>430</v>
      </c>
      <c r="D191" s="56"/>
      <c r="E191" s="56"/>
      <c r="F191" s="56"/>
      <c r="G191" s="58">
        <f t="shared" si="20"/>
        <v>0</v>
      </c>
      <c r="I191" s="125"/>
      <c r="J191" s="125"/>
      <c r="K191" s="70"/>
      <c r="O191" s="99" t="str">
        <f t="shared" si="18"/>
        <v>Elemendid</v>
      </c>
      <c r="Q191" s="101">
        <f t="shared" si="17"/>
        <v>0</v>
      </c>
    </row>
    <row r="192" spans="2:17" ht="15">
      <c r="B192" s="62">
        <v>486</v>
      </c>
      <c r="C192" s="63" t="s">
        <v>466</v>
      </c>
      <c r="D192" s="56"/>
      <c r="E192" s="56"/>
      <c r="F192" s="56"/>
      <c r="G192" s="58">
        <f t="shared" si="20"/>
        <v>0</v>
      </c>
      <c r="I192" s="125"/>
      <c r="J192" s="125"/>
      <c r="K192" s="70"/>
      <c r="O192" s="99" t="str">
        <f t="shared" si="18"/>
        <v>Puittarindid</v>
      </c>
      <c r="Q192" s="101">
        <f t="shared" si="17"/>
        <v>0</v>
      </c>
    </row>
    <row r="193" spans="2:17" ht="15">
      <c r="B193" s="62">
        <v>487</v>
      </c>
      <c r="C193" s="63" t="s">
        <v>708</v>
      </c>
      <c r="D193" s="56"/>
      <c r="E193" s="56"/>
      <c r="F193" s="56"/>
      <c r="G193" s="58">
        <f t="shared" si="20"/>
        <v>0</v>
      </c>
      <c r="I193" s="126"/>
      <c r="J193" s="127"/>
      <c r="K193" s="70"/>
      <c r="O193" s="99" t="str">
        <f t="shared" si="18"/>
        <v>Sooja-ja hüdroisolatsioon</v>
      </c>
      <c r="Q193" s="101">
        <f t="shared" si="17"/>
        <v>0</v>
      </c>
    </row>
    <row r="194" spans="2:17" ht="15">
      <c r="B194" s="62">
        <v>488</v>
      </c>
      <c r="C194" s="63" t="s">
        <v>503</v>
      </c>
      <c r="D194" s="56"/>
      <c r="E194" s="56"/>
      <c r="F194" s="56"/>
      <c r="G194" s="58">
        <f t="shared" si="20"/>
        <v>0</v>
      </c>
      <c r="I194" s="125"/>
      <c r="J194" s="125"/>
      <c r="K194" s="70"/>
      <c r="O194" s="99" t="str">
        <f t="shared" si="18"/>
        <v>Katusekatted</v>
      </c>
      <c r="Q194" s="101">
        <f t="shared" si="17"/>
        <v>0</v>
      </c>
    </row>
    <row r="195" spans="2:17" ht="15">
      <c r="B195" s="93">
        <v>5</v>
      </c>
      <c r="C195" s="61" t="s">
        <v>504</v>
      </c>
      <c r="D195" s="93"/>
      <c r="E195" s="93"/>
      <c r="F195" s="93"/>
      <c r="G195" s="47">
        <f>SUM(G196,G205,G211,G220,G227,G235,G244)</f>
        <v>0</v>
      </c>
      <c r="H195" s="74"/>
      <c r="I195" s="124"/>
      <c r="J195" s="124"/>
      <c r="K195" s="70"/>
      <c r="O195" s="99" t="str">
        <f t="shared" si="18"/>
        <v>RUUMITARINDID JA PINNAKATTED</v>
      </c>
      <c r="Q195" s="101">
        <f t="shared" si="17"/>
        <v>0</v>
      </c>
    </row>
    <row r="196" spans="2:17" ht="15">
      <c r="B196" s="93">
        <v>51</v>
      </c>
      <c r="C196" s="61" t="s">
        <v>505</v>
      </c>
      <c r="D196" s="93"/>
      <c r="E196" s="93"/>
      <c r="F196" s="93"/>
      <c r="G196" s="47">
        <f>SUM(G197:G204)</f>
        <v>0</v>
      </c>
      <c r="H196" s="74"/>
      <c r="I196" s="124"/>
      <c r="J196" s="124"/>
      <c r="K196" s="70"/>
      <c r="O196" s="99" t="str">
        <f t="shared" si="18"/>
        <v>Vaheseinad</v>
      </c>
      <c r="Q196" s="101">
        <f t="shared" si="17"/>
        <v>0</v>
      </c>
    </row>
    <row r="197" spans="2:17" ht="15">
      <c r="B197" s="62">
        <v>511</v>
      </c>
      <c r="C197" s="63" t="s">
        <v>506</v>
      </c>
      <c r="D197" s="56"/>
      <c r="E197" s="56"/>
      <c r="F197" s="56"/>
      <c r="G197" s="58">
        <f>SUM(E197*F197)</f>
        <v>0</v>
      </c>
      <c r="I197" s="125"/>
      <c r="J197" s="125"/>
      <c r="K197" s="70"/>
      <c r="O197" s="99" t="str">
        <f t="shared" si="18"/>
        <v>Värvkatted</v>
      </c>
      <c r="Q197" s="101">
        <f t="shared" si="17"/>
        <v>0</v>
      </c>
    </row>
    <row r="198" spans="2:17" ht="15">
      <c r="B198" s="62">
        <v>512</v>
      </c>
      <c r="C198" s="63" t="s">
        <v>507</v>
      </c>
      <c r="D198" s="56"/>
      <c r="E198" s="56"/>
      <c r="F198" s="56"/>
      <c r="G198" s="58">
        <f aca="true" t="shared" si="21" ref="G198:G204">SUM(E198*F198)</f>
        <v>0</v>
      </c>
      <c r="I198" s="125"/>
      <c r="J198" s="125"/>
      <c r="K198" s="70"/>
      <c r="O198" s="99" t="str">
        <f t="shared" si="18"/>
        <v>Klaasvaheseinad</v>
      </c>
      <c r="Q198" s="101">
        <f t="shared" si="17"/>
        <v>0</v>
      </c>
    </row>
    <row r="199" spans="2:17" ht="15">
      <c r="B199" s="62">
        <v>513</v>
      </c>
      <c r="C199" s="63" t="s">
        <v>508</v>
      </c>
      <c r="D199" s="56"/>
      <c r="E199" s="56"/>
      <c r="F199" s="56"/>
      <c r="G199" s="58">
        <f t="shared" si="21"/>
        <v>0</v>
      </c>
      <c r="I199" s="125"/>
      <c r="J199" s="125"/>
      <c r="K199" s="70"/>
      <c r="O199" s="99" t="str">
        <f t="shared" si="18"/>
        <v>Metallvaheseinad</v>
      </c>
      <c r="Q199" s="101">
        <f t="shared" si="17"/>
        <v>0</v>
      </c>
    </row>
    <row r="200" spans="2:17" ht="15">
      <c r="B200" s="62">
        <v>514</v>
      </c>
      <c r="C200" s="63" t="s">
        <v>509</v>
      </c>
      <c r="D200" s="56"/>
      <c r="E200" s="56"/>
      <c r="F200" s="56"/>
      <c r="G200" s="58">
        <f t="shared" si="21"/>
        <v>0</v>
      </c>
      <c r="I200" s="125"/>
      <c r="J200" s="125"/>
      <c r="K200" s="70"/>
      <c r="O200" s="99" t="str">
        <f t="shared" si="18"/>
        <v>Laotud vaheseinad</v>
      </c>
      <c r="Q200" s="101">
        <f t="shared" si="17"/>
        <v>0</v>
      </c>
    </row>
    <row r="201" spans="2:17" ht="15">
      <c r="B201" s="62">
        <v>515</v>
      </c>
      <c r="C201" s="63" t="s">
        <v>510</v>
      </c>
      <c r="D201" s="56"/>
      <c r="E201" s="56"/>
      <c r="F201" s="56"/>
      <c r="G201" s="58">
        <f t="shared" si="21"/>
        <v>0</v>
      </c>
      <c r="I201" s="125"/>
      <c r="J201" s="125"/>
      <c r="K201" s="70"/>
      <c r="O201" s="99" t="str">
        <f t="shared" si="18"/>
        <v>Elementvaheseinad</v>
      </c>
      <c r="Q201" s="101">
        <f t="shared" si="17"/>
        <v>0</v>
      </c>
    </row>
    <row r="202" spans="2:17" ht="15">
      <c r="B202" s="62">
        <v>516</v>
      </c>
      <c r="C202" s="63" t="s">
        <v>511</v>
      </c>
      <c r="D202" s="56"/>
      <c r="E202" s="56"/>
      <c r="F202" s="56"/>
      <c r="G202" s="58">
        <f t="shared" si="21"/>
        <v>0</v>
      </c>
      <c r="I202" s="125"/>
      <c r="J202" s="125"/>
      <c r="K202" s="70"/>
      <c r="O202" s="99" t="str">
        <f t="shared" si="18"/>
        <v>Puit- ja kipsplaatvaheseinad</v>
      </c>
      <c r="Q202" s="101">
        <f t="shared" si="17"/>
        <v>0</v>
      </c>
    </row>
    <row r="203" spans="2:17" ht="15">
      <c r="B203" s="62">
        <v>517</v>
      </c>
      <c r="C203" s="63" t="s">
        <v>512</v>
      </c>
      <c r="D203" s="56"/>
      <c r="E203" s="56"/>
      <c r="F203" s="56"/>
      <c r="G203" s="58">
        <f t="shared" si="21"/>
        <v>0</v>
      </c>
      <c r="I203" s="125"/>
      <c r="J203" s="125"/>
      <c r="K203" s="70"/>
      <c r="O203" s="99" t="str">
        <f t="shared" si="18"/>
        <v>PVC vaheseinad</v>
      </c>
      <c r="Q203" s="101">
        <f t="shared" si="17"/>
        <v>0</v>
      </c>
    </row>
    <row r="204" spans="2:17" ht="15">
      <c r="B204" s="62">
        <v>518</v>
      </c>
      <c r="C204" s="63" t="s">
        <v>513</v>
      </c>
      <c r="D204" s="56"/>
      <c r="E204" s="56"/>
      <c r="F204" s="56"/>
      <c r="G204" s="58">
        <f t="shared" si="21"/>
        <v>0</v>
      </c>
      <c r="I204" s="125"/>
      <c r="J204" s="125"/>
      <c r="K204" s="70"/>
      <c r="O204" s="99" t="str">
        <f t="shared" si="18"/>
        <v>Siseaknad</v>
      </c>
      <c r="Q204" s="101">
        <f t="shared" si="17"/>
        <v>0</v>
      </c>
    </row>
    <row r="205" spans="2:17" ht="15">
      <c r="B205" s="93">
        <v>52</v>
      </c>
      <c r="C205" s="61" t="s">
        <v>514</v>
      </c>
      <c r="D205" s="93"/>
      <c r="E205" s="93"/>
      <c r="F205" s="93"/>
      <c r="G205" s="47">
        <f>SUM(G206:G210)</f>
        <v>0</v>
      </c>
      <c r="H205" s="74"/>
      <c r="I205" s="124"/>
      <c r="J205" s="124"/>
      <c r="K205" s="70"/>
      <c r="O205" s="99" t="str">
        <f t="shared" si="18"/>
        <v>Siseuksed</v>
      </c>
      <c r="Q205" s="101">
        <f t="shared" si="17"/>
        <v>0</v>
      </c>
    </row>
    <row r="206" spans="2:17" ht="15">
      <c r="B206" s="62">
        <v>522</v>
      </c>
      <c r="C206" s="63" t="s">
        <v>515</v>
      </c>
      <c r="D206" s="56"/>
      <c r="E206" s="56"/>
      <c r="F206" s="56"/>
      <c r="G206" s="58">
        <f>SUM(E206*F206)</f>
        <v>0</v>
      </c>
      <c r="I206" s="125"/>
      <c r="J206" s="125"/>
      <c r="K206" s="70"/>
      <c r="O206" s="99" t="str">
        <f t="shared" si="18"/>
        <v>Alumiiniumuksed</v>
      </c>
      <c r="Q206" s="101">
        <f t="shared" si="17"/>
        <v>0</v>
      </c>
    </row>
    <row r="207" spans="2:17" ht="15">
      <c r="B207" s="62">
        <v>523</v>
      </c>
      <c r="C207" s="63" t="s">
        <v>516</v>
      </c>
      <c r="D207" s="56"/>
      <c r="E207" s="56"/>
      <c r="F207" s="56"/>
      <c r="G207" s="58">
        <f>SUM(E207*F207)</f>
        <v>0</v>
      </c>
      <c r="I207" s="125"/>
      <c r="J207" s="125"/>
      <c r="K207" s="70"/>
      <c r="O207" s="99" t="str">
        <f t="shared" si="18"/>
        <v>Terasuksed</v>
      </c>
      <c r="Q207" s="101">
        <f t="shared" si="17"/>
        <v>0</v>
      </c>
    </row>
    <row r="208" spans="2:17" ht="15">
      <c r="B208" s="62">
        <v>524</v>
      </c>
      <c r="C208" s="63" t="s">
        <v>517</v>
      </c>
      <c r="D208" s="56"/>
      <c r="E208" s="56"/>
      <c r="F208" s="56"/>
      <c r="G208" s="58">
        <f>SUM(E208*F208)</f>
        <v>0</v>
      </c>
      <c r="I208" s="125"/>
      <c r="J208" s="125"/>
      <c r="K208" s="70"/>
      <c r="O208" s="99" t="str">
        <f t="shared" si="18"/>
        <v>Klaasuksed</v>
      </c>
      <c r="Q208" s="101">
        <f t="shared" si="17"/>
        <v>0</v>
      </c>
    </row>
    <row r="209" spans="2:17" ht="15">
      <c r="B209" s="62">
        <v>525</v>
      </c>
      <c r="C209" s="63" t="s">
        <v>518</v>
      </c>
      <c r="D209" s="56"/>
      <c r="E209" s="56"/>
      <c r="F209" s="56"/>
      <c r="G209" s="58">
        <f>SUM(E209*F209)</f>
        <v>0</v>
      </c>
      <c r="I209" s="125"/>
      <c r="J209" s="125"/>
      <c r="K209" s="70"/>
      <c r="O209" s="99" t="str">
        <f t="shared" si="18"/>
        <v>Puituksed</v>
      </c>
      <c r="Q209" s="101">
        <f t="shared" si="17"/>
        <v>0</v>
      </c>
    </row>
    <row r="210" spans="2:17" ht="15">
      <c r="B210" s="62">
        <v>526</v>
      </c>
      <c r="C210" s="63" t="s">
        <v>491</v>
      </c>
      <c r="D210" s="56"/>
      <c r="E210" s="56"/>
      <c r="F210" s="56"/>
      <c r="G210" s="58">
        <f>SUM(E210*F210)</f>
        <v>0</v>
      </c>
      <c r="I210" s="125"/>
      <c r="J210" s="125"/>
      <c r="K210" s="70"/>
      <c r="O210" s="99" t="str">
        <f t="shared" si="18"/>
        <v>PVC uksed</v>
      </c>
      <c r="Q210" s="101">
        <f t="shared" si="17"/>
        <v>0</v>
      </c>
    </row>
    <row r="211" spans="2:17" ht="15">
      <c r="B211" s="93">
        <v>53</v>
      </c>
      <c r="C211" s="61" t="s">
        <v>519</v>
      </c>
      <c r="D211" s="93"/>
      <c r="E211" s="93"/>
      <c r="F211" s="93"/>
      <c r="G211" s="47">
        <f>SUM(G212:G219)</f>
        <v>0</v>
      </c>
      <c r="H211" s="74"/>
      <c r="I211" s="124"/>
      <c r="J211" s="124"/>
      <c r="K211" s="70"/>
      <c r="O211" s="99" t="str">
        <f t="shared" si="18"/>
        <v>Siseseinte pinnakatted</v>
      </c>
      <c r="Q211" s="101">
        <f t="shared" si="17"/>
        <v>0</v>
      </c>
    </row>
    <row r="212" spans="2:17" ht="15">
      <c r="B212" s="62">
        <v>531</v>
      </c>
      <c r="C212" s="63" t="s">
        <v>506</v>
      </c>
      <c r="D212" s="56"/>
      <c r="E212" s="56"/>
      <c r="F212" s="56"/>
      <c r="G212" s="58">
        <f>SUM(E212*F212)</f>
        <v>0</v>
      </c>
      <c r="I212" s="125"/>
      <c r="J212" s="125"/>
      <c r="K212" s="70"/>
      <c r="O212" s="99" t="str">
        <f t="shared" si="18"/>
        <v>Värvkatted</v>
      </c>
      <c r="Q212" s="101">
        <f t="shared" si="17"/>
        <v>0</v>
      </c>
    </row>
    <row r="213" spans="2:17" ht="15">
      <c r="B213" s="62">
        <v>532</v>
      </c>
      <c r="C213" s="63" t="s">
        <v>520</v>
      </c>
      <c r="D213" s="56"/>
      <c r="E213" s="56"/>
      <c r="F213" s="56"/>
      <c r="G213" s="58">
        <f aca="true" t="shared" si="22" ref="G213:G219">SUM(E213*F213)</f>
        <v>0</v>
      </c>
      <c r="I213" s="125"/>
      <c r="J213" s="125"/>
      <c r="K213" s="70"/>
      <c r="O213" s="99" t="str">
        <f t="shared" si="18"/>
        <v>Betoonist elemendid</v>
      </c>
      <c r="Q213" s="101">
        <f t="shared" si="17"/>
        <v>0</v>
      </c>
    </row>
    <row r="214" spans="2:17" ht="15">
      <c r="B214" s="62">
        <v>533</v>
      </c>
      <c r="C214" s="63" t="s">
        <v>521</v>
      </c>
      <c r="D214" s="56"/>
      <c r="E214" s="56"/>
      <c r="F214" s="56"/>
      <c r="G214" s="58">
        <f t="shared" si="22"/>
        <v>0</v>
      </c>
      <c r="I214" s="125"/>
      <c r="J214" s="125"/>
      <c r="K214" s="70"/>
      <c r="O214" s="99" t="str">
        <f t="shared" si="18"/>
        <v>Metall ja plekk-katted</v>
      </c>
      <c r="Q214" s="101">
        <f t="shared" si="17"/>
        <v>0</v>
      </c>
    </row>
    <row r="215" spans="2:17" ht="15">
      <c r="B215" s="62">
        <v>534</v>
      </c>
      <c r="C215" s="63" t="s">
        <v>522</v>
      </c>
      <c r="D215" s="56"/>
      <c r="E215" s="56"/>
      <c r="F215" s="56"/>
      <c r="G215" s="58">
        <f t="shared" si="22"/>
        <v>0</v>
      </c>
      <c r="I215" s="125"/>
      <c r="J215" s="125"/>
      <c r="K215" s="70"/>
      <c r="O215" s="99" t="str">
        <f t="shared" si="18"/>
        <v>Krohv- ja tasandus</v>
      </c>
      <c r="Q215" s="101">
        <f t="shared" si="17"/>
        <v>0</v>
      </c>
    </row>
    <row r="216" spans="2:17" ht="15">
      <c r="B216" s="62">
        <v>535</v>
      </c>
      <c r="C216" s="63" t="s">
        <v>523</v>
      </c>
      <c r="D216" s="56"/>
      <c r="E216" s="56"/>
      <c r="F216" s="56"/>
      <c r="G216" s="58">
        <f t="shared" si="22"/>
        <v>0</v>
      </c>
      <c r="I216" s="125"/>
      <c r="J216" s="125"/>
      <c r="K216" s="70"/>
      <c r="O216" s="99" t="str">
        <f t="shared" si="18"/>
        <v>Plaatkatted</v>
      </c>
      <c r="Q216" s="101">
        <f t="shared" si="17"/>
        <v>0</v>
      </c>
    </row>
    <row r="217" spans="2:17" ht="15">
      <c r="B217" s="62">
        <v>536</v>
      </c>
      <c r="C217" s="63" t="s">
        <v>524</v>
      </c>
      <c r="D217" s="56"/>
      <c r="E217" s="56"/>
      <c r="F217" s="56"/>
      <c r="G217" s="58">
        <f t="shared" si="22"/>
        <v>0</v>
      </c>
      <c r="I217" s="125"/>
      <c r="J217" s="125"/>
      <c r="K217" s="70"/>
      <c r="O217" s="99" t="str">
        <f t="shared" si="18"/>
        <v>Puitvooderdus</v>
      </c>
      <c r="Q217" s="101">
        <f t="shared" si="17"/>
        <v>0</v>
      </c>
    </row>
    <row r="218" spans="2:17" ht="15">
      <c r="B218" s="62">
        <v>537</v>
      </c>
      <c r="C218" s="63" t="s">
        <v>462</v>
      </c>
      <c r="D218" s="56"/>
      <c r="E218" s="56"/>
      <c r="F218" s="56"/>
      <c r="G218" s="58">
        <f t="shared" si="22"/>
        <v>0</v>
      </c>
      <c r="I218" s="125"/>
      <c r="J218" s="125"/>
      <c r="K218" s="70"/>
      <c r="O218" s="99" t="str">
        <f t="shared" si="18"/>
        <v>Sooja-, heli- ja hüdroisolatsioon</v>
      </c>
      <c r="Q218" s="101">
        <f t="shared" si="17"/>
        <v>0</v>
      </c>
    </row>
    <row r="219" spans="2:17" ht="15">
      <c r="B219" s="62">
        <v>538</v>
      </c>
      <c r="C219" s="63" t="s">
        <v>525</v>
      </c>
      <c r="D219" s="56"/>
      <c r="E219" s="56"/>
      <c r="F219" s="56"/>
      <c r="G219" s="58">
        <f t="shared" si="22"/>
        <v>0</v>
      </c>
      <c r="I219" s="125"/>
      <c r="J219" s="125"/>
      <c r="K219" s="70"/>
      <c r="O219" s="99" t="str">
        <f t="shared" si="18"/>
        <v>Looduskivivooder</v>
      </c>
      <c r="Q219" s="101">
        <f t="shared" si="17"/>
        <v>0</v>
      </c>
    </row>
    <row r="220" spans="2:17" ht="15">
      <c r="B220" s="93">
        <v>54</v>
      </c>
      <c r="C220" s="61" t="s">
        <v>526</v>
      </c>
      <c r="D220" s="93"/>
      <c r="E220" s="93"/>
      <c r="F220" s="93"/>
      <c r="G220" s="47">
        <f>SUM(G221:G226)</f>
        <v>0</v>
      </c>
      <c r="H220" s="74"/>
      <c r="I220" s="124"/>
      <c r="J220" s="124"/>
      <c r="K220" s="70"/>
      <c r="O220" s="99" t="str">
        <f t="shared" si="18"/>
        <v>Lageda pinnakatted</v>
      </c>
      <c r="Q220" s="101">
        <f t="shared" si="17"/>
        <v>0</v>
      </c>
    </row>
    <row r="221" spans="2:17" ht="15">
      <c r="B221" s="62">
        <v>541</v>
      </c>
      <c r="C221" s="63" t="s">
        <v>506</v>
      </c>
      <c r="D221" s="56"/>
      <c r="E221" s="56"/>
      <c r="F221" s="56"/>
      <c r="G221" s="58">
        <f aca="true" t="shared" si="23" ref="G221:G226">SUM(E221*F221)</f>
        <v>0</v>
      </c>
      <c r="I221" s="125"/>
      <c r="J221" s="125"/>
      <c r="K221" s="70"/>
      <c r="O221" s="99" t="str">
        <f t="shared" si="18"/>
        <v>Värvkatted</v>
      </c>
      <c r="Q221" s="101">
        <f t="shared" si="17"/>
        <v>0</v>
      </c>
    </row>
    <row r="222" spans="2:17" ht="15">
      <c r="B222" s="62">
        <v>542</v>
      </c>
      <c r="C222" s="63" t="s">
        <v>527</v>
      </c>
      <c r="D222" s="56"/>
      <c r="E222" s="56"/>
      <c r="F222" s="56"/>
      <c r="G222" s="58">
        <f t="shared" si="23"/>
        <v>0</v>
      </c>
      <c r="I222" s="125"/>
      <c r="J222" s="125"/>
      <c r="K222" s="70"/>
      <c r="O222" s="99" t="str">
        <f t="shared" si="18"/>
        <v>Betoonlagede tasandus</v>
      </c>
      <c r="Q222" s="101">
        <f t="shared" si="17"/>
        <v>0</v>
      </c>
    </row>
    <row r="223" spans="2:17" ht="15">
      <c r="B223" s="62">
        <v>543</v>
      </c>
      <c r="C223" s="63" t="s">
        <v>528</v>
      </c>
      <c r="D223" s="56"/>
      <c r="E223" s="56"/>
      <c r="F223" s="56"/>
      <c r="G223" s="58">
        <f t="shared" si="23"/>
        <v>0</v>
      </c>
      <c r="I223" s="125"/>
      <c r="J223" s="125"/>
      <c r="K223" s="70"/>
      <c r="O223" s="99" t="str">
        <f t="shared" si="18"/>
        <v>Lagede metall- ja plekk-katted, ripplaed</v>
      </c>
      <c r="Q223" s="101">
        <f t="shared" si="17"/>
        <v>0</v>
      </c>
    </row>
    <row r="224" spans="2:17" ht="15">
      <c r="B224" s="62">
        <v>544</v>
      </c>
      <c r="C224" s="63" t="s">
        <v>529</v>
      </c>
      <c r="D224" s="56"/>
      <c r="E224" s="56"/>
      <c r="F224" s="56"/>
      <c r="G224" s="58">
        <f t="shared" si="23"/>
        <v>0</v>
      </c>
      <c r="I224" s="125"/>
      <c r="J224" s="125"/>
      <c r="K224" s="70"/>
      <c r="O224" s="99" t="str">
        <f t="shared" si="18"/>
        <v>Lagede krohv- ja tasandus</v>
      </c>
      <c r="Q224" s="101">
        <f t="shared" si="17"/>
        <v>0</v>
      </c>
    </row>
    <row r="225" spans="2:17" ht="15">
      <c r="B225" s="62">
        <v>546</v>
      </c>
      <c r="C225" s="63" t="s">
        <v>530</v>
      </c>
      <c r="D225" s="56"/>
      <c r="E225" s="56"/>
      <c r="F225" s="56"/>
      <c r="G225" s="58">
        <f t="shared" si="23"/>
        <v>0</v>
      </c>
      <c r="I225" s="125"/>
      <c r="J225" s="125"/>
      <c r="K225" s="70"/>
      <c r="O225" s="99" t="str">
        <f t="shared" si="18"/>
        <v>Puidust laed, kipsplaatlaed</v>
      </c>
      <c r="Q225" s="101">
        <f t="shared" si="17"/>
        <v>0</v>
      </c>
    </row>
    <row r="226" spans="2:17" ht="15">
      <c r="B226" s="62">
        <v>547</v>
      </c>
      <c r="C226" s="63" t="s">
        <v>531</v>
      </c>
      <c r="D226" s="56"/>
      <c r="E226" s="56"/>
      <c r="F226" s="56"/>
      <c r="G226" s="58">
        <f t="shared" si="23"/>
        <v>0</v>
      </c>
      <c r="I226" s="125"/>
      <c r="J226" s="125"/>
      <c r="K226" s="70"/>
      <c r="O226" s="99" t="str">
        <f t="shared" si="18"/>
        <v>Lagede sooja-, heli- ja hüdroisolatsioon</v>
      </c>
      <c r="Q226" s="101">
        <f t="shared" si="17"/>
        <v>0</v>
      </c>
    </row>
    <row r="227" spans="2:17" ht="15">
      <c r="B227" s="93">
        <v>55</v>
      </c>
      <c r="C227" s="61" t="s">
        <v>532</v>
      </c>
      <c r="D227" s="93"/>
      <c r="E227" s="93"/>
      <c r="F227" s="93"/>
      <c r="G227" s="47">
        <f>SUM(G228:G234)</f>
        <v>0</v>
      </c>
      <c r="H227" s="74"/>
      <c r="I227" s="124"/>
      <c r="J227" s="124"/>
      <c r="K227" s="70"/>
      <c r="O227" s="99" t="str">
        <f t="shared" si="18"/>
        <v>Treppide pinnakatted</v>
      </c>
      <c r="Q227" s="101">
        <f t="shared" si="17"/>
        <v>0</v>
      </c>
    </row>
    <row r="228" spans="2:17" ht="15">
      <c r="B228" s="62">
        <v>551</v>
      </c>
      <c r="C228" s="63" t="s">
        <v>506</v>
      </c>
      <c r="D228" s="56"/>
      <c r="E228" s="56"/>
      <c r="F228" s="56"/>
      <c r="G228" s="58">
        <f>SUM(E228*F228)</f>
        <v>0</v>
      </c>
      <c r="I228" s="125"/>
      <c r="J228" s="125"/>
      <c r="K228" s="70"/>
      <c r="O228" s="99" t="str">
        <f t="shared" si="18"/>
        <v>Värvkatted</v>
      </c>
      <c r="Q228" s="101">
        <f t="shared" si="17"/>
        <v>0</v>
      </c>
    </row>
    <row r="229" spans="2:17" ht="15">
      <c r="B229" s="62">
        <v>552</v>
      </c>
      <c r="C229" s="63" t="s">
        <v>533</v>
      </c>
      <c r="D229" s="56"/>
      <c r="E229" s="56"/>
      <c r="F229" s="56"/>
      <c r="G229" s="58">
        <f aca="true" t="shared" si="24" ref="G229:G234">SUM(E229*F229)</f>
        <v>0</v>
      </c>
      <c r="I229" s="125"/>
      <c r="J229" s="125"/>
      <c r="K229" s="70"/>
      <c r="O229" s="99" t="str">
        <f t="shared" si="18"/>
        <v>Astmete tasandus</v>
      </c>
      <c r="Q229" s="101">
        <f t="shared" si="17"/>
        <v>0</v>
      </c>
    </row>
    <row r="230" spans="2:17" ht="15">
      <c r="B230" s="62">
        <v>553</v>
      </c>
      <c r="C230" s="63" t="s">
        <v>534</v>
      </c>
      <c r="D230" s="56"/>
      <c r="E230" s="56"/>
      <c r="F230" s="56"/>
      <c r="G230" s="58">
        <f t="shared" si="24"/>
        <v>0</v>
      </c>
      <c r="I230" s="125"/>
      <c r="J230" s="125"/>
      <c r="K230" s="70"/>
      <c r="O230" s="99" t="str">
        <f t="shared" si="18"/>
        <v>Astmete epokatted ja pinnakõvendid</v>
      </c>
      <c r="Q230" s="101">
        <f t="shared" si="17"/>
        <v>0</v>
      </c>
    </row>
    <row r="231" spans="2:17" ht="15">
      <c r="B231" s="62">
        <v>554</v>
      </c>
      <c r="C231" s="63" t="s">
        <v>535</v>
      </c>
      <c r="D231" s="56"/>
      <c r="E231" s="56"/>
      <c r="F231" s="56"/>
      <c r="G231" s="58">
        <f t="shared" si="24"/>
        <v>0</v>
      </c>
      <c r="I231" s="125"/>
      <c r="J231" s="125"/>
      <c r="K231" s="70"/>
      <c r="O231" s="99" t="str">
        <f t="shared" si="18"/>
        <v>Astmete plaatkatted</v>
      </c>
      <c r="Q231" s="101">
        <f t="shared" si="17"/>
        <v>0</v>
      </c>
    </row>
    <row r="232" spans="2:17" ht="15">
      <c r="B232" s="62">
        <v>555</v>
      </c>
      <c r="C232" s="63" t="s">
        <v>536</v>
      </c>
      <c r="D232" s="56"/>
      <c r="E232" s="56"/>
      <c r="F232" s="56"/>
      <c r="G232" s="58">
        <f t="shared" si="24"/>
        <v>0</v>
      </c>
      <c r="I232" s="125"/>
      <c r="J232" s="125"/>
      <c r="K232" s="70"/>
      <c r="O232" s="99" t="str">
        <f t="shared" si="18"/>
        <v>Trepiliistud</v>
      </c>
      <c r="Q232" s="101">
        <f t="shared" si="17"/>
        <v>0</v>
      </c>
    </row>
    <row r="233" spans="2:17" ht="15">
      <c r="B233" s="62">
        <v>556</v>
      </c>
      <c r="C233" s="63" t="s">
        <v>537</v>
      </c>
      <c r="D233" s="56"/>
      <c r="E233" s="56"/>
      <c r="F233" s="56"/>
      <c r="G233" s="58">
        <f t="shared" si="24"/>
        <v>0</v>
      </c>
      <c r="I233" s="125"/>
      <c r="J233" s="125"/>
      <c r="K233" s="70"/>
      <c r="O233" s="99" t="str">
        <f t="shared" si="18"/>
        <v>Astmete puitkatted</v>
      </c>
      <c r="Q233" s="101">
        <f t="shared" si="17"/>
        <v>0</v>
      </c>
    </row>
    <row r="234" spans="2:17" ht="15">
      <c r="B234" s="62">
        <v>558</v>
      </c>
      <c r="C234" s="63" t="s">
        <v>538</v>
      </c>
      <c r="D234" s="56"/>
      <c r="E234" s="56"/>
      <c r="F234" s="56"/>
      <c r="G234" s="58">
        <f t="shared" si="24"/>
        <v>0</v>
      </c>
      <c r="I234" s="125"/>
      <c r="J234" s="125"/>
      <c r="K234" s="70"/>
      <c r="O234" s="99" t="str">
        <f t="shared" si="18"/>
        <v>Astmete rullkatted</v>
      </c>
      <c r="Q234" s="101">
        <f aca="true" t="shared" si="25" ref="Q234:Q297">G234</f>
        <v>0</v>
      </c>
    </row>
    <row r="235" spans="2:17" ht="15">
      <c r="B235" s="93">
        <v>56</v>
      </c>
      <c r="C235" s="61" t="s">
        <v>539</v>
      </c>
      <c r="D235" s="93"/>
      <c r="E235" s="93"/>
      <c r="F235" s="93"/>
      <c r="G235" s="47">
        <f>SUM(G236:G243)</f>
        <v>0</v>
      </c>
      <c r="H235" s="74"/>
      <c r="I235" s="124"/>
      <c r="J235" s="124"/>
      <c r="K235" s="70"/>
      <c r="O235" s="99" t="str">
        <f aca="true" t="shared" si="26" ref="O235:O298">C235</f>
        <v>Põrandad ja põrandakatted</v>
      </c>
      <c r="Q235" s="101">
        <f t="shared" si="25"/>
        <v>0</v>
      </c>
    </row>
    <row r="236" spans="2:17" ht="15">
      <c r="B236" s="62">
        <v>561</v>
      </c>
      <c r="C236" s="63" t="s">
        <v>506</v>
      </c>
      <c r="D236" s="56"/>
      <c r="E236" s="56"/>
      <c r="F236" s="56"/>
      <c r="G236" s="58">
        <f>SUM(E236*F236)</f>
        <v>0</v>
      </c>
      <c r="I236" s="125"/>
      <c r="J236" s="125"/>
      <c r="K236" s="70"/>
      <c r="O236" s="99" t="str">
        <f t="shared" si="26"/>
        <v>Värvkatted</v>
      </c>
      <c r="Q236" s="101">
        <f t="shared" si="25"/>
        <v>0</v>
      </c>
    </row>
    <row r="237" spans="2:17" ht="15">
      <c r="B237" s="62">
        <v>562</v>
      </c>
      <c r="C237" s="63" t="s">
        <v>540</v>
      </c>
      <c r="D237" s="56"/>
      <c r="E237" s="56"/>
      <c r="F237" s="56"/>
      <c r="G237" s="58">
        <f aca="true" t="shared" si="27" ref="G237:G244">SUM(E237*F237)</f>
        <v>0</v>
      </c>
      <c r="I237" s="125"/>
      <c r="J237" s="125"/>
      <c r="K237" s="70"/>
      <c r="O237" s="99" t="str">
        <f t="shared" si="26"/>
        <v>Põrandatasandus</v>
      </c>
      <c r="Q237" s="101">
        <f t="shared" si="25"/>
        <v>0</v>
      </c>
    </row>
    <row r="238" spans="2:17" ht="15">
      <c r="B238" s="62">
        <v>563</v>
      </c>
      <c r="C238" s="63" t="s">
        <v>541</v>
      </c>
      <c r="D238" s="56"/>
      <c r="E238" s="56"/>
      <c r="F238" s="56"/>
      <c r="G238" s="58">
        <f t="shared" si="27"/>
        <v>0</v>
      </c>
      <c r="I238" s="125"/>
      <c r="J238" s="125"/>
      <c r="K238" s="70"/>
      <c r="O238" s="99" t="str">
        <f t="shared" si="26"/>
        <v>Epokatted ja pinnakõvendid</v>
      </c>
      <c r="Q238" s="101">
        <f t="shared" si="25"/>
        <v>0</v>
      </c>
    </row>
    <row r="239" spans="2:17" ht="15">
      <c r="B239" s="62">
        <v>564</v>
      </c>
      <c r="C239" s="63" t="s">
        <v>542</v>
      </c>
      <c r="D239" s="56"/>
      <c r="E239" s="56"/>
      <c r="F239" s="56"/>
      <c r="G239" s="58">
        <f t="shared" si="27"/>
        <v>0</v>
      </c>
      <c r="I239" s="125"/>
      <c r="J239" s="125"/>
      <c r="K239" s="70"/>
      <c r="O239" s="99" t="str">
        <f t="shared" si="26"/>
        <v>Põranda katteplaadid, restid, vuugid jm</v>
      </c>
      <c r="Q239" s="101">
        <f t="shared" si="25"/>
        <v>0</v>
      </c>
    </row>
    <row r="240" spans="2:17" ht="15">
      <c r="B240" s="62">
        <v>565</v>
      </c>
      <c r="C240" s="63" t="s">
        <v>543</v>
      </c>
      <c r="D240" s="56"/>
      <c r="E240" s="56"/>
      <c r="F240" s="56"/>
      <c r="G240" s="58">
        <f t="shared" si="27"/>
        <v>0</v>
      </c>
      <c r="I240" s="125"/>
      <c r="J240" s="125"/>
      <c r="K240" s="70"/>
      <c r="O240" s="99" t="str">
        <f t="shared" si="26"/>
        <v>Plaatpõrandad</v>
      </c>
      <c r="Q240" s="101">
        <f t="shared" si="25"/>
        <v>0</v>
      </c>
    </row>
    <row r="241" spans="2:17" ht="15">
      <c r="B241" s="62">
        <v>566</v>
      </c>
      <c r="C241" s="63" t="s">
        <v>544</v>
      </c>
      <c r="D241" s="56"/>
      <c r="E241" s="56"/>
      <c r="F241" s="56"/>
      <c r="G241" s="58">
        <f t="shared" si="27"/>
        <v>0</v>
      </c>
      <c r="I241" s="125"/>
      <c r="J241" s="125"/>
      <c r="K241" s="70"/>
      <c r="O241" s="99" t="str">
        <f t="shared" si="26"/>
        <v>Puitpõrandad</v>
      </c>
      <c r="Q241" s="101">
        <f t="shared" si="25"/>
        <v>0</v>
      </c>
    </row>
    <row r="242" spans="2:17" ht="15">
      <c r="B242" s="62">
        <v>567</v>
      </c>
      <c r="C242" s="63" t="s">
        <v>462</v>
      </c>
      <c r="D242" s="56"/>
      <c r="E242" s="56"/>
      <c r="F242" s="56"/>
      <c r="G242" s="58">
        <f t="shared" si="27"/>
        <v>0</v>
      </c>
      <c r="I242" s="125"/>
      <c r="J242" s="125"/>
      <c r="K242" s="70"/>
      <c r="O242" s="99" t="str">
        <f t="shared" si="26"/>
        <v>Sooja-, heli- ja hüdroisolatsioon</v>
      </c>
      <c r="Q242" s="101">
        <f t="shared" si="25"/>
        <v>0</v>
      </c>
    </row>
    <row r="243" spans="2:17" ht="15">
      <c r="B243" s="62">
        <v>568</v>
      </c>
      <c r="C243" s="63" t="s">
        <v>545</v>
      </c>
      <c r="D243" s="56"/>
      <c r="E243" s="56"/>
      <c r="F243" s="56"/>
      <c r="G243" s="58">
        <f t="shared" si="27"/>
        <v>0</v>
      </c>
      <c r="I243" s="125"/>
      <c r="J243" s="125"/>
      <c r="K243" s="70"/>
      <c r="O243" s="99" t="str">
        <f t="shared" si="26"/>
        <v>Rullmaterjalist põrandakatted, vaibad</v>
      </c>
      <c r="Q243" s="101">
        <f t="shared" si="25"/>
        <v>0</v>
      </c>
    </row>
    <row r="244" spans="2:17" ht="15">
      <c r="B244" s="93">
        <v>57</v>
      </c>
      <c r="C244" s="61" t="s">
        <v>546</v>
      </c>
      <c r="D244" s="56"/>
      <c r="E244" s="56"/>
      <c r="F244" s="56"/>
      <c r="G244" s="58">
        <f t="shared" si="27"/>
        <v>0</v>
      </c>
      <c r="I244" s="125"/>
      <c r="J244" s="125"/>
      <c r="K244" s="70"/>
      <c r="O244" s="99" t="str">
        <f t="shared" si="26"/>
        <v>Eriruumide pinnakatted</v>
      </c>
      <c r="Q244" s="101">
        <f t="shared" si="25"/>
        <v>0</v>
      </c>
    </row>
    <row r="245" spans="2:17" ht="15">
      <c r="B245" s="93">
        <v>6</v>
      </c>
      <c r="C245" s="61" t="s">
        <v>547</v>
      </c>
      <c r="D245" s="93"/>
      <c r="E245" s="93"/>
      <c r="F245" s="93"/>
      <c r="G245" s="47">
        <f>SUM(G246,G247,G248,G249,G250,G257,G261)</f>
        <v>0</v>
      </c>
      <c r="H245" s="74"/>
      <c r="I245" s="124"/>
      <c r="J245" s="124"/>
      <c r="K245" s="70"/>
      <c r="O245" s="99" t="str">
        <f t="shared" si="26"/>
        <v>SISUSTUS, INVENTAR, SEADMED</v>
      </c>
      <c r="Q245" s="101">
        <f t="shared" si="25"/>
        <v>0</v>
      </c>
    </row>
    <row r="246" spans="2:17" ht="15">
      <c r="B246" s="93">
        <v>61</v>
      </c>
      <c r="C246" s="61" t="s">
        <v>548</v>
      </c>
      <c r="D246" s="56"/>
      <c r="E246" s="56"/>
      <c r="F246" s="56"/>
      <c r="G246" s="47">
        <f>SUM(E246*F246)</f>
        <v>0</v>
      </c>
      <c r="I246" s="125"/>
      <c r="J246" s="125"/>
      <c r="K246" s="70"/>
      <c r="O246" s="99" t="str">
        <f t="shared" si="26"/>
        <v>Sisustus ja mööbel </v>
      </c>
      <c r="Q246" s="101">
        <f t="shared" si="25"/>
        <v>0</v>
      </c>
    </row>
    <row r="247" spans="2:17" ht="15">
      <c r="B247" s="93">
        <v>62</v>
      </c>
      <c r="C247" s="61" t="s">
        <v>549</v>
      </c>
      <c r="D247" s="56"/>
      <c r="E247" s="56"/>
      <c r="F247" s="56"/>
      <c r="G247" s="47">
        <f>SUM(E247*F247)</f>
        <v>0</v>
      </c>
      <c r="I247" s="125"/>
      <c r="J247" s="125"/>
      <c r="K247" s="70"/>
      <c r="O247" s="99" t="str">
        <f t="shared" si="26"/>
        <v>Inventar</v>
      </c>
      <c r="Q247" s="101">
        <f t="shared" si="25"/>
        <v>0</v>
      </c>
    </row>
    <row r="248" spans="2:17" ht="15">
      <c r="B248" s="93">
        <v>63</v>
      </c>
      <c r="C248" s="61" t="s">
        <v>550</v>
      </c>
      <c r="D248" s="56"/>
      <c r="E248" s="56"/>
      <c r="F248" s="56"/>
      <c r="G248" s="47">
        <f>SUM(E248*F248)</f>
        <v>0</v>
      </c>
      <c r="I248" s="125"/>
      <c r="J248" s="125"/>
      <c r="K248" s="70"/>
      <c r="O248" s="99" t="str">
        <f t="shared" si="26"/>
        <v>Seadmed ja masinad</v>
      </c>
      <c r="Q248" s="101">
        <f t="shared" si="25"/>
        <v>0</v>
      </c>
    </row>
    <row r="249" spans="2:17" ht="15">
      <c r="B249" s="93">
        <v>64</v>
      </c>
      <c r="C249" s="61" t="s">
        <v>551</v>
      </c>
      <c r="D249" s="56"/>
      <c r="E249" s="56"/>
      <c r="F249" s="56"/>
      <c r="G249" s="47">
        <f>SUM(E249*F249)</f>
        <v>0</v>
      </c>
      <c r="I249" s="123"/>
      <c r="J249" s="123"/>
      <c r="K249" s="70"/>
      <c r="O249" s="99" t="str">
        <f t="shared" si="26"/>
        <v>Eriseadmete komplektid</v>
      </c>
      <c r="Q249" s="101">
        <f t="shared" si="25"/>
        <v>0</v>
      </c>
    </row>
    <row r="250" spans="2:17" ht="15">
      <c r="B250" s="93">
        <v>65</v>
      </c>
      <c r="C250" s="61" t="s">
        <v>552</v>
      </c>
      <c r="D250" s="93"/>
      <c r="E250" s="93"/>
      <c r="F250" s="93"/>
      <c r="G250" s="47">
        <f>SUM(G251:G256)</f>
        <v>0</v>
      </c>
      <c r="H250" s="74"/>
      <c r="I250" s="124"/>
      <c r="J250" s="124"/>
      <c r="K250" s="70"/>
      <c r="O250" s="99" t="str">
        <f t="shared" si="26"/>
        <v>Jaotus- ja erivaheseinad</v>
      </c>
      <c r="Q250" s="101">
        <f t="shared" si="25"/>
        <v>0</v>
      </c>
    </row>
    <row r="251" spans="2:17" ht="15">
      <c r="B251" s="62">
        <v>651</v>
      </c>
      <c r="C251" s="63" t="s">
        <v>553</v>
      </c>
      <c r="D251" s="56"/>
      <c r="E251" s="56"/>
      <c r="F251" s="56"/>
      <c r="G251" s="58">
        <f aca="true" t="shared" si="28" ref="G251:G256">SUM(E251*F251)</f>
        <v>0</v>
      </c>
      <c r="I251" s="125"/>
      <c r="J251" s="125"/>
      <c r="K251" s="70"/>
      <c r="O251" s="99" t="str">
        <f t="shared" si="26"/>
        <v>WC vaheseinad</v>
      </c>
      <c r="Q251" s="101">
        <f t="shared" si="25"/>
        <v>0</v>
      </c>
    </row>
    <row r="252" spans="2:17" ht="15">
      <c r="B252" s="62">
        <v>652</v>
      </c>
      <c r="C252" s="63" t="s">
        <v>507</v>
      </c>
      <c r="D252" s="56"/>
      <c r="E252" s="56"/>
      <c r="F252" s="56"/>
      <c r="G252" s="58">
        <f t="shared" si="28"/>
        <v>0</v>
      </c>
      <c r="I252" s="125"/>
      <c r="J252" s="125"/>
      <c r="K252" s="70"/>
      <c r="O252" s="99" t="str">
        <f t="shared" si="26"/>
        <v>Klaasvaheseinad</v>
      </c>
      <c r="Q252" s="101">
        <f t="shared" si="25"/>
        <v>0</v>
      </c>
    </row>
    <row r="253" spans="2:17" ht="15">
      <c r="B253" s="62">
        <v>653</v>
      </c>
      <c r="C253" s="63" t="s">
        <v>554</v>
      </c>
      <c r="D253" s="56"/>
      <c r="E253" s="56"/>
      <c r="F253" s="56"/>
      <c r="G253" s="58">
        <f t="shared" si="28"/>
        <v>0</v>
      </c>
      <c r="I253" s="125"/>
      <c r="J253" s="125"/>
      <c r="K253" s="70"/>
      <c r="O253" s="99" t="str">
        <f t="shared" si="26"/>
        <v>Metallist erivaheseinad</v>
      </c>
      <c r="Q253" s="101">
        <f t="shared" si="25"/>
        <v>0</v>
      </c>
    </row>
    <row r="254" spans="2:17" ht="15">
      <c r="B254" s="62">
        <v>655</v>
      </c>
      <c r="C254" s="63" t="s">
        <v>555</v>
      </c>
      <c r="D254" s="56"/>
      <c r="E254" s="56"/>
      <c r="F254" s="56"/>
      <c r="G254" s="58">
        <f t="shared" si="28"/>
        <v>0</v>
      </c>
      <c r="I254" s="125"/>
      <c r="J254" s="125"/>
      <c r="K254" s="70"/>
      <c r="O254" s="99" t="str">
        <f t="shared" si="26"/>
        <v>Moodulvaheseinad</v>
      </c>
      <c r="Q254" s="101">
        <f t="shared" si="25"/>
        <v>0</v>
      </c>
    </row>
    <row r="255" spans="2:17" ht="15">
      <c r="B255" s="62">
        <v>656</v>
      </c>
      <c r="C255" s="63" t="s">
        <v>556</v>
      </c>
      <c r="D255" s="56"/>
      <c r="E255" s="56"/>
      <c r="F255" s="56"/>
      <c r="G255" s="58">
        <f t="shared" si="28"/>
        <v>0</v>
      </c>
      <c r="I255" s="125"/>
      <c r="J255" s="125"/>
      <c r="K255" s="70"/>
      <c r="O255" s="99" t="str">
        <f t="shared" si="26"/>
        <v>Puidust erivaheseinad</v>
      </c>
      <c r="Q255" s="101">
        <f t="shared" si="25"/>
        <v>0</v>
      </c>
    </row>
    <row r="256" spans="2:17" ht="15">
      <c r="B256" s="62">
        <v>657</v>
      </c>
      <c r="C256" s="63" t="s">
        <v>557</v>
      </c>
      <c r="D256" s="56"/>
      <c r="E256" s="56"/>
      <c r="F256" s="56"/>
      <c r="G256" s="58">
        <f t="shared" si="28"/>
        <v>0</v>
      </c>
      <c r="I256" s="125"/>
      <c r="J256" s="125"/>
      <c r="K256" s="70"/>
      <c r="O256" s="99" t="str">
        <f t="shared" si="26"/>
        <v>PVC erivaheseinad</v>
      </c>
      <c r="Q256" s="101">
        <f t="shared" si="25"/>
        <v>0</v>
      </c>
    </row>
    <row r="257" spans="2:17" ht="15">
      <c r="B257" s="93">
        <v>66</v>
      </c>
      <c r="C257" s="61" t="s">
        <v>558</v>
      </c>
      <c r="D257" s="93"/>
      <c r="E257" s="93"/>
      <c r="F257" s="93"/>
      <c r="G257" s="47">
        <f>SUM(G258:G260)</f>
        <v>0</v>
      </c>
      <c r="H257" s="74"/>
      <c r="I257" s="124"/>
      <c r="J257" s="124"/>
      <c r="K257" s="70"/>
      <c r="O257" s="99" t="str">
        <f t="shared" si="26"/>
        <v>Tõste- ja teisaldusseadmed</v>
      </c>
      <c r="Q257" s="101">
        <f t="shared" si="25"/>
        <v>0</v>
      </c>
    </row>
    <row r="258" spans="2:17" ht="15">
      <c r="B258" s="62">
        <v>661</v>
      </c>
      <c r="C258" s="63" t="s">
        <v>559</v>
      </c>
      <c r="D258" s="56"/>
      <c r="E258" s="56"/>
      <c r="F258" s="56"/>
      <c r="G258" s="58">
        <f>SUM(E258*F258)</f>
        <v>0</v>
      </c>
      <c r="I258" s="125"/>
      <c r="J258" s="125"/>
      <c r="K258" s="70"/>
      <c r="O258" s="99" t="str">
        <f t="shared" si="26"/>
        <v>Liftid</v>
      </c>
      <c r="Q258" s="101">
        <f t="shared" si="25"/>
        <v>0</v>
      </c>
    </row>
    <row r="259" spans="2:17" ht="15">
      <c r="B259" s="62">
        <v>662</v>
      </c>
      <c r="C259" s="63" t="s">
        <v>560</v>
      </c>
      <c r="D259" s="56"/>
      <c r="E259" s="56"/>
      <c r="F259" s="56"/>
      <c r="G259" s="58">
        <f>SUM(E259*F259)</f>
        <v>0</v>
      </c>
      <c r="I259" s="125"/>
      <c r="J259" s="125"/>
      <c r="K259" s="70"/>
      <c r="O259" s="99" t="str">
        <f t="shared" si="26"/>
        <v>Eskalaatorid, rambid</v>
      </c>
      <c r="Q259" s="101">
        <f t="shared" si="25"/>
        <v>0</v>
      </c>
    </row>
    <row r="260" spans="2:17" ht="15">
      <c r="B260" s="62">
        <v>663</v>
      </c>
      <c r="C260" s="63" t="s">
        <v>561</v>
      </c>
      <c r="D260" s="56"/>
      <c r="E260" s="56"/>
      <c r="F260" s="56"/>
      <c r="G260" s="58">
        <f>SUM(E260*F260)</f>
        <v>0</v>
      </c>
      <c r="I260" s="125"/>
      <c r="J260" s="125"/>
      <c r="K260" s="70"/>
      <c r="O260" s="99" t="str">
        <f t="shared" si="26"/>
        <v>Laadimissillad, tõstukid</v>
      </c>
      <c r="Q260" s="101">
        <f t="shared" si="25"/>
        <v>0</v>
      </c>
    </row>
    <row r="261" spans="2:17" ht="15">
      <c r="B261" s="93">
        <v>68</v>
      </c>
      <c r="C261" s="61" t="s">
        <v>562</v>
      </c>
      <c r="D261" s="56"/>
      <c r="E261" s="56"/>
      <c r="F261" s="56"/>
      <c r="G261" s="58">
        <f>SUM(E261*F261)</f>
        <v>0</v>
      </c>
      <c r="I261" s="125"/>
      <c r="J261" s="125"/>
      <c r="K261" s="70"/>
      <c r="O261" s="99" t="str">
        <f t="shared" si="26"/>
        <v>Lõõrid, korstnad ja küttekolded</v>
      </c>
      <c r="Q261" s="101">
        <f t="shared" si="25"/>
        <v>0</v>
      </c>
    </row>
    <row r="262" spans="2:17" ht="15">
      <c r="B262" s="93">
        <v>7</v>
      </c>
      <c r="C262" s="61" t="s">
        <v>563</v>
      </c>
      <c r="D262" s="93"/>
      <c r="E262" s="93"/>
      <c r="F262" s="93"/>
      <c r="G262" s="47">
        <f>SUM(G263,G267,G275,G281,G289)</f>
        <v>0</v>
      </c>
      <c r="H262" s="74"/>
      <c r="I262" s="124"/>
      <c r="J262" s="124"/>
      <c r="K262" s="70"/>
      <c r="O262" s="99" t="str">
        <f t="shared" si="26"/>
        <v>TEHNOSÜSTEEMID</v>
      </c>
      <c r="Q262" s="101">
        <f t="shared" si="25"/>
        <v>0</v>
      </c>
    </row>
    <row r="263" spans="2:17" ht="15">
      <c r="B263" s="93">
        <v>71</v>
      </c>
      <c r="C263" s="61" t="s">
        <v>564</v>
      </c>
      <c r="D263" s="93"/>
      <c r="E263" s="93"/>
      <c r="F263" s="93"/>
      <c r="G263" s="47">
        <f>SUM(G264:G266)</f>
        <v>0</v>
      </c>
      <c r="H263" s="74"/>
      <c r="I263" s="124"/>
      <c r="J263" s="124"/>
      <c r="K263" s="70"/>
      <c r="O263" s="99" t="str">
        <f t="shared" si="26"/>
        <v>Veevarustus ja kanalisatsioon</v>
      </c>
      <c r="Q263" s="101">
        <f t="shared" si="25"/>
        <v>0</v>
      </c>
    </row>
    <row r="264" spans="2:17" ht="15">
      <c r="B264" s="62">
        <v>711</v>
      </c>
      <c r="C264" s="63" t="s">
        <v>565</v>
      </c>
      <c r="D264" s="56"/>
      <c r="E264" s="56"/>
      <c r="F264" s="56"/>
      <c r="G264" s="58">
        <f>SUM(E264*F264)</f>
        <v>0</v>
      </c>
      <c r="I264" s="125"/>
      <c r="J264" s="125"/>
      <c r="K264" s="70"/>
      <c r="O264" s="99" t="str">
        <f t="shared" si="26"/>
        <v>Veevarustus</v>
      </c>
      <c r="Q264" s="101">
        <f t="shared" si="25"/>
        <v>0</v>
      </c>
    </row>
    <row r="265" spans="2:17" ht="15">
      <c r="B265" s="62">
        <v>712</v>
      </c>
      <c r="C265" s="63" t="s">
        <v>566</v>
      </c>
      <c r="D265" s="56"/>
      <c r="E265" s="56"/>
      <c r="F265" s="56"/>
      <c r="G265" s="58">
        <f>SUM(E265*F265)</f>
        <v>0</v>
      </c>
      <c r="I265" s="125"/>
      <c r="J265" s="125"/>
      <c r="K265" s="70"/>
      <c r="O265" s="99" t="str">
        <f t="shared" si="26"/>
        <v>Kanalisatsioon</v>
      </c>
      <c r="Q265" s="101">
        <f t="shared" si="25"/>
        <v>0</v>
      </c>
    </row>
    <row r="266" spans="2:17" ht="15">
      <c r="B266" s="62">
        <v>713</v>
      </c>
      <c r="C266" s="63" t="s">
        <v>567</v>
      </c>
      <c r="D266" s="56"/>
      <c r="E266" s="56"/>
      <c r="F266" s="56"/>
      <c r="G266" s="58">
        <f>SUM(E266*F266)</f>
        <v>0</v>
      </c>
      <c r="I266" s="125"/>
      <c r="J266" s="125"/>
      <c r="K266" s="70"/>
      <c r="O266" s="99" t="str">
        <f t="shared" si="26"/>
        <v>Sanitaartehnika seadmed</v>
      </c>
      <c r="Q266" s="101">
        <f t="shared" si="25"/>
        <v>0</v>
      </c>
    </row>
    <row r="267" spans="2:17" ht="15">
      <c r="B267" s="93">
        <v>72</v>
      </c>
      <c r="C267" s="61" t="s">
        <v>568</v>
      </c>
      <c r="D267" s="93"/>
      <c r="E267" s="93"/>
      <c r="F267" s="93"/>
      <c r="G267" s="47">
        <f>SUM(G268:G274)</f>
        <v>0</v>
      </c>
      <c r="H267" s="74"/>
      <c r="I267" s="124"/>
      <c r="J267" s="124"/>
      <c r="K267" s="70"/>
      <c r="O267" s="99" t="str">
        <f t="shared" si="26"/>
        <v>Küte, ventilatsioon ja jahutus</v>
      </c>
      <c r="Q267" s="101">
        <f t="shared" si="25"/>
        <v>0</v>
      </c>
    </row>
    <row r="268" spans="2:17" ht="15">
      <c r="B268" s="62">
        <v>721</v>
      </c>
      <c r="C268" s="63" t="s">
        <v>569</v>
      </c>
      <c r="D268" s="56"/>
      <c r="E268" s="56"/>
      <c r="F268" s="56"/>
      <c r="G268" s="58">
        <f>SUM(E268*F268)</f>
        <v>0</v>
      </c>
      <c r="I268" s="125"/>
      <c r="J268" s="125"/>
      <c r="K268" s="70"/>
      <c r="O268" s="99" t="str">
        <f t="shared" si="26"/>
        <v>Küttetorustikud</v>
      </c>
      <c r="Q268" s="101">
        <f t="shared" si="25"/>
        <v>0</v>
      </c>
    </row>
    <row r="269" spans="2:17" ht="15">
      <c r="B269" s="62">
        <v>722</v>
      </c>
      <c r="C269" s="63" t="s">
        <v>570</v>
      </c>
      <c r="D269" s="56"/>
      <c r="E269" s="56"/>
      <c r="F269" s="56"/>
      <c r="G269" s="58">
        <f aca="true" t="shared" si="29" ref="G269:G274">SUM(E269*F269)</f>
        <v>0</v>
      </c>
      <c r="I269" s="125"/>
      <c r="J269" s="125"/>
      <c r="K269" s="70"/>
      <c r="O269" s="99" t="str">
        <f t="shared" si="26"/>
        <v>Küttekehad</v>
      </c>
      <c r="Q269" s="101">
        <f t="shared" si="25"/>
        <v>0</v>
      </c>
    </row>
    <row r="270" spans="2:17" ht="15">
      <c r="B270" s="62">
        <v>723</v>
      </c>
      <c r="C270" s="63" t="s">
        <v>571</v>
      </c>
      <c r="D270" s="56"/>
      <c r="E270" s="56"/>
      <c r="F270" s="56"/>
      <c r="G270" s="58">
        <f t="shared" si="29"/>
        <v>0</v>
      </c>
      <c r="I270" s="125"/>
      <c r="J270" s="125"/>
      <c r="K270" s="70"/>
      <c r="O270" s="99" t="str">
        <f t="shared" si="26"/>
        <v>Katlamajad, soojasõlmed, boilerid</v>
      </c>
      <c r="Q270" s="101">
        <f t="shared" si="25"/>
        <v>0</v>
      </c>
    </row>
    <row r="271" spans="2:17" ht="15">
      <c r="B271" s="62">
        <v>724</v>
      </c>
      <c r="C271" s="63" t="s">
        <v>572</v>
      </c>
      <c r="D271" s="56"/>
      <c r="E271" s="56"/>
      <c r="F271" s="56"/>
      <c r="G271" s="58">
        <f t="shared" si="29"/>
        <v>0</v>
      </c>
      <c r="I271" s="125"/>
      <c r="J271" s="125"/>
      <c r="K271" s="70"/>
      <c r="O271" s="99" t="str">
        <f t="shared" si="26"/>
        <v>Ventilatsiooniseadmed</v>
      </c>
      <c r="Q271" s="101">
        <f t="shared" si="25"/>
        <v>0</v>
      </c>
    </row>
    <row r="272" spans="2:17" ht="15">
      <c r="B272" s="62">
        <v>725</v>
      </c>
      <c r="C272" s="63" t="s">
        <v>573</v>
      </c>
      <c r="D272" s="56"/>
      <c r="E272" s="56"/>
      <c r="F272" s="56"/>
      <c r="G272" s="58">
        <f t="shared" si="29"/>
        <v>0</v>
      </c>
      <c r="I272" s="125"/>
      <c r="J272" s="125"/>
      <c r="K272" s="70"/>
      <c r="O272" s="99" t="str">
        <f t="shared" si="26"/>
        <v>Ventilatsioonitorustikud</v>
      </c>
      <c r="Q272" s="101">
        <f t="shared" si="25"/>
        <v>0</v>
      </c>
    </row>
    <row r="273" spans="2:17" ht="15">
      <c r="B273" s="62">
        <v>726</v>
      </c>
      <c r="C273" s="63" t="s">
        <v>574</v>
      </c>
      <c r="D273" s="56"/>
      <c r="E273" s="56"/>
      <c r="F273" s="56"/>
      <c r="G273" s="58">
        <f t="shared" si="29"/>
        <v>0</v>
      </c>
      <c r="I273" s="125"/>
      <c r="J273" s="125"/>
      <c r="K273" s="70"/>
      <c r="O273" s="99" t="str">
        <f t="shared" si="26"/>
        <v>Jahutusseadmed</v>
      </c>
      <c r="Q273" s="101">
        <f t="shared" si="25"/>
        <v>0</v>
      </c>
    </row>
    <row r="274" spans="2:17" ht="15">
      <c r="B274" s="62">
        <v>727</v>
      </c>
      <c r="C274" s="63" t="s">
        <v>575</v>
      </c>
      <c r="D274" s="56"/>
      <c r="E274" s="56"/>
      <c r="F274" s="56"/>
      <c r="G274" s="58">
        <f t="shared" si="29"/>
        <v>0</v>
      </c>
      <c r="I274" s="125"/>
      <c r="J274" s="125"/>
      <c r="K274" s="70"/>
      <c r="O274" s="99" t="str">
        <f t="shared" si="26"/>
        <v>Jahutustorustikud</v>
      </c>
      <c r="Q274" s="101">
        <f t="shared" si="25"/>
        <v>0</v>
      </c>
    </row>
    <row r="275" spans="2:17" ht="15">
      <c r="B275" s="93">
        <v>73</v>
      </c>
      <c r="C275" s="61" t="s">
        <v>576</v>
      </c>
      <c r="D275" s="93"/>
      <c r="E275" s="93"/>
      <c r="F275" s="93"/>
      <c r="G275" s="47">
        <f>SUM(G276:G280)</f>
        <v>0</v>
      </c>
      <c r="H275" s="74"/>
      <c r="I275" s="124"/>
      <c r="J275" s="124"/>
      <c r="K275" s="70"/>
      <c r="O275" s="99" t="str">
        <f t="shared" si="26"/>
        <v>Tuletõrjevarustus</v>
      </c>
      <c r="Q275" s="101">
        <f t="shared" si="25"/>
        <v>0</v>
      </c>
    </row>
    <row r="276" spans="2:17" ht="15">
      <c r="B276" s="62">
        <v>731</v>
      </c>
      <c r="C276" s="63" t="s">
        <v>577</v>
      </c>
      <c r="D276" s="56"/>
      <c r="E276" s="56"/>
      <c r="F276" s="56"/>
      <c r="G276" s="58">
        <f>SUM(E276*F276)</f>
        <v>0</v>
      </c>
      <c r="I276" s="125"/>
      <c r="J276" s="125"/>
      <c r="K276" s="70"/>
      <c r="O276" s="99" t="str">
        <f t="shared" si="26"/>
        <v>Sprinkleri torustikud ja armatuur</v>
      </c>
      <c r="Q276" s="101">
        <f t="shared" si="25"/>
        <v>0</v>
      </c>
    </row>
    <row r="277" spans="2:17" ht="15">
      <c r="B277" s="62">
        <v>732</v>
      </c>
      <c r="C277" s="63" t="s">
        <v>578</v>
      </c>
      <c r="D277" s="56"/>
      <c r="E277" s="56"/>
      <c r="F277" s="56"/>
      <c r="G277" s="58">
        <f>SUM(E277*F277)</f>
        <v>0</v>
      </c>
      <c r="I277" s="125"/>
      <c r="J277" s="125"/>
      <c r="K277" s="70"/>
      <c r="O277" s="99" t="str">
        <f t="shared" si="26"/>
        <v>Sprinklerseadmed</v>
      </c>
      <c r="Q277" s="101">
        <f t="shared" si="25"/>
        <v>0</v>
      </c>
    </row>
    <row r="278" spans="2:17" ht="15">
      <c r="B278" s="62">
        <v>733</v>
      </c>
      <c r="C278" s="63" t="s">
        <v>579</v>
      </c>
      <c r="D278" s="56"/>
      <c r="E278" s="56"/>
      <c r="F278" s="56"/>
      <c r="G278" s="58">
        <f>SUM(E278*F278)</f>
        <v>0</v>
      </c>
      <c r="I278" s="125"/>
      <c r="J278" s="125"/>
      <c r="K278" s="70"/>
      <c r="O278" s="99" t="str">
        <f t="shared" si="26"/>
        <v>Tuletõrjeveevarustuse torustikud</v>
      </c>
      <c r="Q278" s="101">
        <f t="shared" si="25"/>
        <v>0</v>
      </c>
    </row>
    <row r="279" spans="2:17" ht="15">
      <c r="B279" s="62">
        <v>734</v>
      </c>
      <c r="C279" s="63" t="s">
        <v>580</v>
      </c>
      <c r="D279" s="56"/>
      <c r="E279" s="56"/>
      <c r="F279" s="56"/>
      <c r="G279" s="58">
        <f>SUM(E279*F279)</f>
        <v>0</v>
      </c>
      <c r="I279" s="125"/>
      <c r="J279" s="125"/>
      <c r="K279" s="70"/>
      <c r="O279" s="99" t="str">
        <f t="shared" si="26"/>
        <v>Tulekustutusseadmed</v>
      </c>
      <c r="Q279" s="101">
        <f t="shared" si="25"/>
        <v>0</v>
      </c>
    </row>
    <row r="280" spans="2:17" ht="15">
      <c r="B280" s="62">
        <v>735</v>
      </c>
      <c r="C280" s="63" t="s">
        <v>581</v>
      </c>
      <c r="D280" s="56"/>
      <c r="E280" s="56"/>
      <c r="F280" s="56"/>
      <c r="G280" s="58">
        <f>SUM(E280*F280)</f>
        <v>0</v>
      </c>
      <c r="I280" s="125"/>
      <c r="J280" s="125"/>
      <c r="K280" s="70"/>
      <c r="O280" s="99" t="str">
        <f t="shared" si="26"/>
        <v>Gaaskustutussüsteemid</v>
      </c>
      <c r="Q280" s="101">
        <f t="shared" si="25"/>
        <v>0</v>
      </c>
    </row>
    <row r="281" spans="2:17" ht="15">
      <c r="B281" s="93">
        <v>74</v>
      </c>
      <c r="C281" s="61" t="s">
        <v>582</v>
      </c>
      <c r="D281" s="93"/>
      <c r="E281" s="93"/>
      <c r="F281" s="93"/>
      <c r="G281" s="47">
        <f>SUM(G282:G288)</f>
        <v>0</v>
      </c>
      <c r="H281" s="74"/>
      <c r="I281" s="124"/>
      <c r="J281" s="124"/>
      <c r="K281" s="70"/>
      <c r="O281" s="99" t="str">
        <f t="shared" si="26"/>
        <v>Tugevvoolupaigaldis</v>
      </c>
      <c r="Q281" s="101">
        <f t="shared" si="25"/>
        <v>0</v>
      </c>
    </row>
    <row r="282" spans="2:17" ht="15">
      <c r="B282" s="62">
        <v>741</v>
      </c>
      <c r="C282" s="63" t="s">
        <v>583</v>
      </c>
      <c r="D282" s="56"/>
      <c r="E282" s="56"/>
      <c r="F282" s="56"/>
      <c r="G282" s="58">
        <f>SUM(E282*F282)</f>
        <v>0</v>
      </c>
      <c r="I282" s="125"/>
      <c r="J282" s="125"/>
      <c r="K282" s="70"/>
      <c r="O282" s="99" t="str">
        <f t="shared" si="26"/>
        <v>Elektri peajaotussüsteemid</v>
      </c>
      <c r="Q282" s="101">
        <f t="shared" si="25"/>
        <v>0</v>
      </c>
    </row>
    <row r="283" spans="2:17" ht="15">
      <c r="B283" s="62">
        <v>742</v>
      </c>
      <c r="C283" s="63" t="s">
        <v>584</v>
      </c>
      <c r="D283" s="56"/>
      <c r="E283" s="56"/>
      <c r="F283" s="56"/>
      <c r="G283" s="58">
        <f aca="true" t="shared" si="30" ref="G283:G288">SUM(E283*F283)</f>
        <v>0</v>
      </c>
      <c r="I283" s="125"/>
      <c r="J283" s="125"/>
      <c r="K283" s="70"/>
      <c r="O283" s="99" t="str">
        <f t="shared" si="26"/>
        <v>Kaabliteed</v>
      </c>
      <c r="Q283" s="101">
        <f t="shared" si="25"/>
        <v>0</v>
      </c>
    </row>
    <row r="284" spans="2:17" ht="15">
      <c r="B284" s="62">
        <v>743</v>
      </c>
      <c r="C284" s="63" t="s">
        <v>585</v>
      </c>
      <c r="D284" s="56"/>
      <c r="E284" s="56"/>
      <c r="F284" s="56"/>
      <c r="G284" s="58">
        <f t="shared" si="30"/>
        <v>0</v>
      </c>
      <c r="I284" s="125"/>
      <c r="J284" s="125"/>
      <c r="K284" s="70"/>
      <c r="O284" s="99" t="str">
        <f t="shared" si="26"/>
        <v>Kaabeldus</v>
      </c>
      <c r="Q284" s="101">
        <f t="shared" si="25"/>
        <v>0</v>
      </c>
    </row>
    <row r="285" spans="2:17" ht="15">
      <c r="B285" s="62">
        <v>744</v>
      </c>
      <c r="C285" s="63" t="s">
        <v>586</v>
      </c>
      <c r="D285" s="56"/>
      <c r="E285" s="56"/>
      <c r="F285" s="56"/>
      <c r="G285" s="58">
        <f t="shared" si="30"/>
        <v>0</v>
      </c>
      <c r="I285" s="125"/>
      <c r="J285" s="125"/>
      <c r="K285" s="70"/>
      <c r="O285" s="99" t="str">
        <f t="shared" si="26"/>
        <v>Valgustussüsteemid</v>
      </c>
      <c r="Q285" s="101">
        <f t="shared" si="25"/>
        <v>0</v>
      </c>
    </row>
    <row r="286" spans="2:17" ht="15">
      <c r="B286" s="62">
        <v>755</v>
      </c>
      <c r="C286" s="63" t="s">
        <v>587</v>
      </c>
      <c r="D286" s="56"/>
      <c r="E286" s="56"/>
      <c r="F286" s="56"/>
      <c r="G286" s="58">
        <f t="shared" si="30"/>
        <v>0</v>
      </c>
      <c r="I286" s="125"/>
      <c r="J286" s="125"/>
      <c r="K286" s="70"/>
      <c r="O286" s="99" t="str">
        <f t="shared" si="26"/>
        <v>Elektriküte, installatsioonimaterjalid</v>
      </c>
      <c r="Q286" s="101">
        <f t="shared" si="25"/>
        <v>0</v>
      </c>
    </row>
    <row r="287" spans="2:17" ht="15">
      <c r="B287" s="62">
        <v>746</v>
      </c>
      <c r="C287" s="63" t="s">
        <v>669</v>
      </c>
      <c r="D287" s="56"/>
      <c r="E287" s="56"/>
      <c r="F287" s="56"/>
      <c r="G287" s="58">
        <f t="shared" si="30"/>
        <v>0</v>
      </c>
      <c r="I287" s="125"/>
      <c r="J287" s="125"/>
      <c r="K287" s="70"/>
      <c r="O287" s="99" t="str">
        <f t="shared" si="26"/>
        <v>Piksekaitse ja maandus</v>
      </c>
      <c r="Q287" s="101">
        <f t="shared" si="25"/>
        <v>0</v>
      </c>
    </row>
    <row r="288" spans="2:17" ht="15">
      <c r="B288" s="62">
        <v>747</v>
      </c>
      <c r="C288" s="63" t="s">
        <v>588</v>
      </c>
      <c r="D288" s="56"/>
      <c r="E288" s="56"/>
      <c r="F288" s="56"/>
      <c r="G288" s="58">
        <f t="shared" si="30"/>
        <v>0</v>
      </c>
      <c r="I288" s="125"/>
      <c r="J288" s="125"/>
      <c r="K288" s="70"/>
      <c r="O288" s="99" t="str">
        <f t="shared" si="26"/>
        <v>Varutoiteseadmed</v>
      </c>
      <c r="Q288" s="101">
        <f t="shared" si="25"/>
        <v>0</v>
      </c>
    </row>
    <row r="289" spans="2:17" ht="15">
      <c r="B289" s="93">
        <v>75</v>
      </c>
      <c r="C289" s="61" t="s">
        <v>589</v>
      </c>
      <c r="D289" s="93"/>
      <c r="E289" s="93"/>
      <c r="F289" s="93"/>
      <c r="G289" s="47">
        <f>SUM(G290:G293)</f>
        <v>0</v>
      </c>
      <c r="H289" s="74"/>
      <c r="I289" s="124"/>
      <c r="J289" s="124"/>
      <c r="K289" s="70"/>
      <c r="O289" s="99" t="str">
        <f t="shared" si="26"/>
        <v>Nõrkvoolupaigaldis ja automaatika</v>
      </c>
      <c r="Q289" s="101">
        <f t="shared" si="25"/>
        <v>0</v>
      </c>
    </row>
    <row r="290" spans="2:17" ht="15">
      <c r="B290" s="62">
        <v>751</v>
      </c>
      <c r="C290" s="63" t="s">
        <v>590</v>
      </c>
      <c r="D290" s="56"/>
      <c r="E290" s="56"/>
      <c r="F290" s="56"/>
      <c r="G290" s="58">
        <f>SUM(E290*F290)</f>
        <v>0</v>
      </c>
      <c r="I290" s="125"/>
      <c r="J290" s="125"/>
      <c r="K290" s="70"/>
      <c r="O290" s="99" t="str">
        <f t="shared" si="26"/>
        <v>Hooneautomaatika</v>
      </c>
      <c r="Q290" s="101">
        <f t="shared" si="25"/>
        <v>0</v>
      </c>
    </row>
    <row r="291" spans="2:17" ht="15">
      <c r="B291" s="62">
        <v>752</v>
      </c>
      <c r="C291" s="63" t="s">
        <v>591</v>
      </c>
      <c r="D291" s="56"/>
      <c r="E291" s="56"/>
      <c r="F291" s="56"/>
      <c r="G291" s="58">
        <f>SUM(E291*F291)</f>
        <v>0</v>
      </c>
      <c r="I291" s="125"/>
      <c r="J291" s="125"/>
      <c r="K291" s="70"/>
      <c r="O291" s="99" t="str">
        <f t="shared" si="26"/>
        <v>Tootmisseadmete automaatika</v>
      </c>
      <c r="Q291" s="101">
        <f t="shared" si="25"/>
        <v>0</v>
      </c>
    </row>
    <row r="292" spans="2:17" ht="15">
      <c r="B292" s="62">
        <v>753</v>
      </c>
      <c r="C292" s="63" t="s">
        <v>592</v>
      </c>
      <c r="D292" s="56"/>
      <c r="E292" s="56"/>
      <c r="F292" s="56"/>
      <c r="G292" s="58">
        <f>SUM(E292*F292)</f>
        <v>0</v>
      </c>
      <c r="I292" s="125"/>
      <c r="J292" s="125"/>
      <c r="K292" s="70"/>
      <c r="O292" s="99" t="str">
        <f t="shared" si="26"/>
        <v>Andmevõrgud, telefoni- ja infoedastussüsteemid</v>
      </c>
      <c r="Q292" s="101">
        <f t="shared" si="25"/>
        <v>0</v>
      </c>
    </row>
    <row r="293" spans="2:17" ht="15">
      <c r="B293" s="62">
        <v>754</v>
      </c>
      <c r="C293" s="63" t="s">
        <v>593</v>
      </c>
      <c r="D293" s="56"/>
      <c r="E293" s="56"/>
      <c r="F293" s="56"/>
      <c r="G293" s="58">
        <f>SUM(E293*F293)</f>
        <v>0</v>
      </c>
      <c r="I293" s="125"/>
      <c r="J293" s="125"/>
      <c r="K293" s="70"/>
      <c r="O293" s="99" t="str">
        <f t="shared" si="26"/>
        <v>Turvasüsteemid</v>
      </c>
      <c r="Q293" s="101">
        <f t="shared" si="25"/>
        <v>0</v>
      </c>
    </row>
    <row r="294" spans="2:17" ht="15">
      <c r="B294" s="93">
        <v>8</v>
      </c>
      <c r="C294" s="61" t="s">
        <v>594</v>
      </c>
      <c r="D294" s="93"/>
      <c r="E294" s="93"/>
      <c r="F294" s="93"/>
      <c r="G294" s="47">
        <f>SUM(G295,G304,G310,G316,G317,G318,G324)</f>
        <v>0</v>
      </c>
      <c r="H294" s="74"/>
      <c r="I294" s="124"/>
      <c r="J294" s="124"/>
      <c r="K294" s="70"/>
      <c r="O294" s="99" t="str">
        <f t="shared" si="26"/>
        <v>EHITUSPLATSI KORRALDUSKULUD</v>
      </c>
      <c r="Q294" s="101">
        <f t="shared" si="25"/>
        <v>0</v>
      </c>
    </row>
    <row r="295" spans="2:17" ht="15">
      <c r="B295" s="93">
        <v>81</v>
      </c>
      <c r="C295" s="61" t="s">
        <v>595</v>
      </c>
      <c r="D295" s="93"/>
      <c r="E295" s="93"/>
      <c r="F295" s="93"/>
      <c r="G295" s="47">
        <f>SUM(G296:G303)</f>
        <v>0</v>
      </c>
      <c r="H295" s="74"/>
      <c r="I295" s="124"/>
      <c r="J295" s="124"/>
      <c r="K295" s="70"/>
      <c r="O295" s="99" t="str">
        <f t="shared" si="26"/>
        <v>Ajutised ehitised ehitusplatsil</v>
      </c>
      <c r="Q295" s="101">
        <f t="shared" si="25"/>
        <v>0</v>
      </c>
    </row>
    <row r="296" spans="2:17" ht="15">
      <c r="B296" s="62">
        <v>811</v>
      </c>
      <c r="C296" s="63" t="s">
        <v>596</v>
      </c>
      <c r="D296" s="56"/>
      <c r="E296" s="56"/>
      <c r="F296" s="56"/>
      <c r="G296" s="58">
        <f>SUM(E296*F296)</f>
        <v>0</v>
      </c>
      <c r="I296" s="125"/>
      <c r="J296" s="125"/>
      <c r="K296" s="70"/>
      <c r="O296" s="99" t="str">
        <f t="shared" si="26"/>
        <v>Soojakud ja olmeruumid</v>
      </c>
      <c r="Q296" s="101">
        <f t="shared" si="25"/>
        <v>0</v>
      </c>
    </row>
    <row r="297" spans="2:17" ht="15">
      <c r="B297" s="62">
        <v>812</v>
      </c>
      <c r="C297" s="63" t="s">
        <v>597</v>
      </c>
      <c r="D297" s="56"/>
      <c r="E297" s="56"/>
      <c r="F297" s="56"/>
      <c r="G297" s="58">
        <f aca="true" t="shared" si="31" ref="G297:G303">SUM(E297*F297)</f>
        <v>0</v>
      </c>
      <c r="I297" s="125"/>
      <c r="J297" s="125"/>
      <c r="K297" s="70"/>
      <c r="O297" s="99" t="str">
        <f t="shared" si="26"/>
        <v>Teed ja laod</v>
      </c>
      <c r="Q297" s="101">
        <f t="shared" si="25"/>
        <v>0</v>
      </c>
    </row>
    <row r="298" spans="2:17" ht="15">
      <c r="B298" s="62">
        <v>813</v>
      </c>
      <c r="C298" s="63" t="s">
        <v>598</v>
      </c>
      <c r="D298" s="56"/>
      <c r="E298" s="56"/>
      <c r="F298" s="56"/>
      <c r="G298" s="58">
        <f t="shared" si="31"/>
        <v>0</v>
      </c>
      <c r="I298" s="125"/>
      <c r="J298" s="125"/>
      <c r="K298" s="70"/>
      <c r="O298" s="99" t="str">
        <f t="shared" si="26"/>
        <v>Kraanateed</v>
      </c>
      <c r="Q298" s="101">
        <f aca="true" t="shared" si="32" ref="Q298:Q355">G298</f>
        <v>0</v>
      </c>
    </row>
    <row r="299" spans="2:17" ht="15">
      <c r="B299" s="62">
        <v>814</v>
      </c>
      <c r="C299" s="63" t="s">
        <v>599</v>
      </c>
      <c r="D299" s="56"/>
      <c r="E299" s="56"/>
      <c r="F299" s="56"/>
      <c r="G299" s="58">
        <f t="shared" si="31"/>
        <v>0</v>
      </c>
      <c r="I299" s="125"/>
      <c r="J299" s="125"/>
      <c r="K299" s="70"/>
      <c r="O299" s="99" t="str">
        <f aca="true" t="shared" si="33" ref="O299:O355">C299</f>
        <v>Seadmeplatsid ja töökohad</v>
      </c>
      <c r="Q299" s="101">
        <f t="shared" si="32"/>
        <v>0</v>
      </c>
    </row>
    <row r="300" spans="2:17" ht="15">
      <c r="B300" s="62">
        <v>815</v>
      </c>
      <c r="C300" s="63" t="s">
        <v>600</v>
      </c>
      <c r="D300" s="56"/>
      <c r="E300" s="56"/>
      <c r="F300" s="56"/>
      <c r="G300" s="58">
        <f t="shared" si="31"/>
        <v>0</v>
      </c>
      <c r="I300" s="125"/>
      <c r="J300" s="125"/>
      <c r="K300" s="70"/>
      <c r="O300" s="99" t="str">
        <f t="shared" si="33"/>
        <v>Piirded ja reklaamtahvlid</v>
      </c>
      <c r="Q300" s="101">
        <f t="shared" si="32"/>
        <v>0</v>
      </c>
    </row>
    <row r="301" spans="2:17" ht="15">
      <c r="B301" s="62">
        <v>816</v>
      </c>
      <c r="C301" s="63" t="s">
        <v>601</v>
      </c>
      <c r="D301" s="56"/>
      <c r="E301" s="56"/>
      <c r="F301" s="56"/>
      <c r="G301" s="58">
        <f t="shared" si="31"/>
        <v>0</v>
      </c>
      <c r="I301" s="125"/>
      <c r="J301" s="125"/>
      <c r="K301" s="70"/>
      <c r="O301" s="99" t="str">
        <f t="shared" si="33"/>
        <v>Ehitiste kaitse</v>
      </c>
      <c r="Q301" s="101">
        <f t="shared" si="32"/>
        <v>0</v>
      </c>
    </row>
    <row r="302" spans="2:17" ht="15">
      <c r="B302" s="62">
        <v>817</v>
      </c>
      <c r="C302" s="63" t="s">
        <v>602</v>
      </c>
      <c r="D302" s="56"/>
      <c r="E302" s="56"/>
      <c r="F302" s="56"/>
      <c r="G302" s="58">
        <f t="shared" si="31"/>
        <v>0</v>
      </c>
      <c r="I302" s="125"/>
      <c r="J302" s="125"/>
      <c r="K302" s="70"/>
      <c r="O302" s="99" t="str">
        <f t="shared" si="33"/>
        <v>Tööohutusmeetmed</v>
      </c>
      <c r="Q302" s="101">
        <f t="shared" si="32"/>
        <v>0</v>
      </c>
    </row>
    <row r="303" spans="2:17" ht="15">
      <c r="B303" s="62">
        <v>818</v>
      </c>
      <c r="C303" s="63" t="s">
        <v>603</v>
      </c>
      <c r="D303" s="56"/>
      <c r="E303" s="56"/>
      <c r="F303" s="56"/>
      <c r="G303" s="58">
        <f t="shared" si="31"/>
        <v>0</v>
      </c>
      <c r="I303" s="125"/>
      <c r="J303" s="125"/>
      <c r="K303" s="70"/>
      <c r="O303" s="99" t="str">
        <f t="shared" si="33"/>
        <v>Tellingud, lavad ja tõstukid</v>
      </c>
      <c r="Q303" s="101">
        <f t="shared" si="32"/>
        <v>0</v>
      </c>
    </row>
    <row r="304" spans="2:17" ht="15">
      <c r="B304" s="93">
        <v>82</v>
      </c>
      <c r="C304" s="61" t="s">
        <v>604</v>
      </c>
      <c r="D304" s="93"/>
      <c r="E304" s="93"/>
      <c r="F304" s="93"/>
      <c r="G304" s="47">
        <f>SUM(G305:G309)</f>
        <v>0</v>
      </c>
      <c r="H304" s="74"/>
      <c r="I304" s="124"/>
      <c r="J304" s="124"/>
      <c r="K304" s="70"/>
      <c r="O304" s="99" t="str">
        <f t="shared" si="33"/>
        <v>Ajutised tehnosüsteemid</v>
      </c>
      <c r="Q304" s="101">
        <f t="shared" si="32"/>
        <v>0</v>
      </c>
    </row>
    <row r="305" spans="2:17" ht="15">
      <c r="B305" s="62">
        <v>821</v>
      </c>
      <c r="C305" s="63" t="s">
        <v>605</v>
      </c>
      <c r="D305" s="56"/>
      <c r="E305" s="56"/>
      <c r="F305" s="56"/>
      <c r="G305" s="58">
        <f>SUM(E305*F305)</f>
        <v>0</v>
      </c>
      <c r="I305" s="125"/>
      <c r="J305" s="125"/>
      <c r="K305" s="70"/>
      <c r="O305" s="99" t="str">
        <f t="shared" si="33"/>
        <v>Vesi ja kanalisatsioon</v>
      </c>
      <c r="Q305" s="101">
        <f t="shared" si="32"/>
        <v>0</v>
      </c>
    </row>
    <row r="306" spans="2:17" ht="15">
      <c r="B306" s="62">
        <v>822</v>
      </c>
      <c r="C306" s="63" t="s">
        <v>372</v>
      </c>
      <c r="D306" s="56"/>
      <c r="E306" s="56"/>
      <c r="F306" s="56"/>
      <c r="G306" s="58">
        <f>SUM(E306*F306)</f>
        <v>0</v>
      </c>
      <c r="I306" s="125"/>
      <c r="J306" s="125"/>
      <c r="K306" s="70"/>
      <c r="O306" s="99" t="str">
        <f t="shared" si="33"/>
        <v>Elektripaigaldis</v>
      </c>
      <c r="Q306" s="101">
        <f t="shared" si="32"/>
        <v>0</v>
      </c>
    </row>
    <row r="307" spans="2:17" ht="15">
      <c r="B307" s="62">
        <v>823</v>
      </c>
      <c r="C307" s="63" t="s">
        <v>606</v>
      </c>
      <c r="D307" s="56"/>
      <c r="E307" s="56"/>
      <c r="F307" s="56"/>
      <c r="G307" s="58">
        <f>SUM(E307*F307)</f>
        <v>0</v>
      </c>
      <c r="I307" s="125"/>
      <c r="J307" s="125"/>
      <c r="K307" s="70"/>
      <c r="O307" s="99" t="str">
        <f t="shared" si="33"/>
        <v>Valgustus</v>
      </c>
      <c r="Q307" s="101">
        <f t="shared" si="32"/>
        <v>0</v>
      </c>
    </row>
    <row r="308" spans="2:17" ht="15">
      <c r="B308" s="62">
        <v>824</v>
      </c>
      <c r="C308" s="63" t="s">
        <v>607</v>
      </c>
      <c r="D308" s="56"/>
      <c r="E308" s="56"/>
      <c r="F308" s="56"/>
      <c r="G308" s="58">
        <f>SUM(E308*F308)</f>
        <v>0</v>
      </c>
      <c r="I308" s="125"/>
      <c r="J308" s="125"/>
      <c r="K308" s="70"/>
      <c r="O308" s="99" t="str">
        <f t="shared" si="33"/>
        <v>Side ja infosüsteemid</v>
      </c>
      <c r="Q308" s="101">
        <f t="shared" si="32"/>
        <v>0</v>
      </c>
    </row>
    <row r="309" spans="2:17" ht="15">
      <c r="B309" s="62">
        <v>825</v>
      </c>
      <c r="C309" s="63" t="s">
        <v>608</v>
      </c>
      <c r="D309" s="56"/>
      <c r="E309" s="56"/>
      <c r="F309" s="56"/>
      <c r="G309" s="58">
        <f>SUM(E309*F309)</f>
        <v>0</v>
      </c>
      <c r="I309" s="125"/>
      <c r="J309" s="125"/>
      <c r="K309" s="70"/>
      <c r="O309" s="99" t="str">
        <f t="shared" si="33"/>
        <v>Ajutine küte</v>
      </c>
      <c r="Q309" s="101">
        <f t="shared" si="32"/>
        <v>0</v>
      </c>
    </row>
    <row r="310" spans="2:17" ht="15">
      <c r="B310" s="93">
        <v>83</v>
      </c>
      <c r="C310" s="61" t="s">
        <v>609</v>
      </c>
      <c r="D310" s="93"/>
      <c r="E310" s="93"/>
      <c r="F310" s="93"/>
      <c r="G310" s="47">
        <f>SUM(G311:G315)</f>
        <v>0</v>
      </c>
      <c r="H310" s="74"/>
      <c r="I310" s="124"/>
      <c r="J310" s="124"/>
      <c r="K310" s="70"/>
      <c r="O310" s="99" t="str">
        <f t="shared" si="33"/>
        <v>Masinad ja seadmed</v>
      </c>
      <c r="Q310" s="101">
        <f t="shared" si="32"/>
        <v>0</v>
      </c>
    </row>
    <row r="311" spans="2:17" ht="15">
      <c r="B311" s="62">
        <v>831</v>
      </c>
      <c r="C311" s="63" t="s">
        <v>610</v>
      </c>
      <c r="D311" s="56"/>
      <c r="E311" s="56"/>
      <c r="F311" s="56"/>
      <c r="G311" s="58">
        <f>SUM(E311*F311)</f>
        <v>0</v>
      </c>
      <c r="I311" s="125"/>
      <c r="J311" s="125"/>
      <c r="K311" s="70"/>
      <c r="O311" s="99" t="str">
        <f t="shared" si="33"/>
        <v>Betooni- ja segusõlmed</v>
      </c>
      <c r="Q311" s="101">
        <f t="shared" si="32"/>
        <v>0</v>
      </c>
    </row>
    <row r="312" spans="2:17" ht="15">
      <c r="B312" s="62">
        <v>832</v>
      </c>
      <c r="C312" s="63" t="s">
        <v>611</v>
      </c>
      <c r="D312" s="56"/>
      <c r="E312" s="56"/>
      <c r="F312" s="56"/>
      <c r="G312" s="58">
        <f aca="true" t="shared" si="34" ref="G312:G317">SUM(E312*F312)</f>
        <v>0</v>
      </c>
      <c r="I312" s="125"/>
      <c r="J312" s="125"/>
      <c r="K312" s="70"/>
      <c r="O312" s="99" t="str">
        <f t="shared" si="33"/>
        <v>Mobiilkraanad</v>
      </c>
      <c r="Q312" s="101">
        <f t="shared" si="32"/>
        <v>0</v>
      </c>
    </row>
    <row r="313" spans="2:17" ht="15">
      <c r="B313" s="62">
        <v>833</v>
      </c>
      <c r="C313" s="63" t="s">
        <v>612</v>
      </c>
      <c r="D313" s="56"/>
      <c r="E313" s="56"/>
      <c r="F313" s="56"/>
      <c r="G313" s="58">
        <f t="shared" si="34"/>
        <v>0</v>
      </c>
      <c r="I313" s="125"/>
      <c r="J313" s="125"/>
      <c r="K313" s="70"/>
      <c r="O313" s="99" t="str">
        <f t="shared" si="33"/>
        <v>Tornkraanad</v>
      </c>
      <c r="Q313" s="101">
        <f t="shared" si="32"/>
        <v>0</v>
      </c>
    </row>
    <row r="314" spans="2:17" ht="15">
      <c r="B314" s="62">
        <v>834</v>
      </c>
      <c r="C314" s="63" t="s">
        <v>613</v>
      </c>
      <c r="D314" s="56"/>
      <c r="E314" s="56"/>
      <c r="F314" s="56"/>
      <c r="G314" s="58">
        <f t="shared" si="34"/>
        <v>0</v>
      </c>
      <c r="I314" s="125"/>
      <c r="J314" s="125"/>
      <c r="K314" s="70"/>
      <c r="O314" s="99" t="str">
        <f t="shared" si="33"/>
        <v>Ehitusliftid</v>
      </c>
      <c r="Q314" s="101">
        <f t="shared" si="32"/>
        <v>0</v>
      </c>
    </row>
    <row r="315" spans="2:17" ht="15">
      <c r="B315" s="62">
        <v>835</v>
      </c>
      <c r="C315" s="63" t="s">
        <v>614</v>
      </c>
      <c r="D315" s="56"/>
      <c r="E315" s="56"/>
      <c r="F315" s="56"/>
      <c r="G315" s="58">
        <f t="shared" si="34"/>
        <v>0</v>
      </c>
      <c r="I315" s="125"/>
      <c r="J315" s="125"/>
      <c r="K315" s="70"/>
      <c r="O315" s="99" t="str">
        <f t="shared" si="33"/>
        <v>Betoonipumbad</v>
      </c>
      <c r="Q315" s="101">
        <f t="shared" si="32"/>
        <v>0</v>
      </c>
    </row>
    <row r="316" spans="2:17" ht="15">
      <c r="B316" s="64">
        <v>84</v>
      </c>
      <c r="C316" s="65" t="s">
        <v>615</v>
      </c>
      <c r="D316" s="56"/>
      <c r="E316" s="56"/>
      <c r="F316" s="56"/>
      <c r="G316" s="58">
        <f t="shared" si="34"/>
        <v>0</v>
      </c>
      <c r="I316" s="125"/>
      <c r="J316" s="125"/>
      <c r="K316" s="70"/>
      <c r="O316" s="99" t="str">
        <f t="shared" si="33"/>
        <v>Tööriistad ja instrumendid</v>
      </c>
      <c r="Q316" s="101">
        <f t="shared" si="32"/>
        <v>0</v>
      </c>
    </row>
    <row r="317" spans="2:17" ht="15">
      <c r="B317" s="64">
        <v>85</v>
      </c>
      <c r="C317" s="65" t="s">
        <v>616</v>
      </c>
      <c r="D317" s="56"/>
      <c r="E317" s="56"/>
      <c r="F317" s="56"/>
      <c r="G317" s="58">
        <f t="shared" si="34"/>
        <v>0</v>
      </c>
      <c r="I317" s="125"/>
      <c r="J317" s="125"/>
      <c r="K317" s="70"/>
      <c r="O317" s="99" t="str">
        <f t="shared" si="33"/>
        <v>Abimaterjalid</v>
      </c>
      <c r="Q317" s="101">
        <f t="shared" si="32"/>
        <v>0</v>
      </c>
    </row>
    <row r="318" spans="2:17" ht="15">
      <c r="B318" s="93">
        <v>86</v>
      </c>
      <c r="C318" s="61" t="s">
        <v>617</v>
      </c>
      <c r="D318" s="93"/>
      <c r="E318" s="93"/>
      <c r="F318" s="93"/>
      <c r="G318" s="47">
        <f>SUM(G319:G323)</f>
        <v>0</v>
      </c>
      <c r="H318" s="74"/>
      <c r="I318" s="124"/>
      <c r="J318" s="124"/>
      <c r="K318" s="70"/>
      <c r="O318" s="99" t="str">
        <f t="shared" si="33"/>
        <v>Energiakulu</v>
      </c>
      <c r="Q318" s="101">
        <f t="shared" si="32"/>
        <v>0</v>
      </c>
    </row>
    <row r="319" spans="2:17" ht="15">
      <c r="B319" s="62">
        <v>861</v>
      </c>
      <c r="C319" s="63" t="s">
        <v>618</v>
      </c>
      <c r="D319" s="56"/>
      <c r="E319" s="56"/>
      <c r="F319" s="56"/>
      <c r="G319" s="58">
        <f>SUM(E319*F319)</f>
        <v>0</v>
      </c>
      <c r="I319" s="125"/>
      <c r="J319" s="125"/>
      <c r="K319" s="70"/>
      <c r="O319" s="99" t="str">
        <f t="shared" si="33"/>
        <v>Elektrikulu</v>
      </c>
      <c r="Q319" s="101">
        <f t="shared" si="32"/>
        <v>0</v>
      </c>
    </row>
    <row r="320" spans="2:17" ht="15">
      <c r="B320" s="62">
        <v>862</v>
      </c>
      <c r="C320" s="63" t="s">
        <v>619</v>
      </c>
      <c r="D320" s="56"/>
      <c r="E320" s="56"/>
      <c r="F320" s="56"/>
      <c r="G320" s="58">
        <f>SUM(E320*F320)</f>
        <v>0</v>
      </c>
      <c r="I320" s="125"/>
      <c r="J320" s="125"/>
      <c r="K320" s="70"/>
      <c r="O320" s="99" t="str">
        <f t="shared" si="33"/>
        <v>Veekulu</v>
      </c>
      <c r="Q320" s="101">
        <f t="shared" si="32"/>
        <v>0</v>
      </c>
    </row>
    <row r="321" spans="2:17" ht="15">
      <c r="B321" s="62">
        <v>863</v>
      </c>
      <c r="C321" s="63" t="s">
        <v>620</v>
      </c>
      <c r="D321" s="56"/>
      <c r="E321" s="56"/>
      <c r="F321" s="56"/>
      <c r="G321" s="58">
        <f>SUM(E321*F321)</f>
        <v>0</v>
      </c>
      <c r="I321" s="125"/>
      <c r="J321" s="125"/>
      <c r="K321" s="70"/>
      <c r="O321" s="99" t="str">
        <f t="shared" si="33"/>
        <v>Gaasikulu</v>
      </c>
      <c r="Q321" s="101">
        <f t="shared" si="32"/>
        <v>0</v>
      </c>
    </row>
    <row r="322" spans="2:17" ht="15">
      <c r="B322" s="62">
        <v>864</v>
      </c>
      <c r="C322" s="63" t="s">
        <v>621</v>
      </c>
      <c r="D322" s="56"/>
      <c r="E322" s="56"/>
      <c r="F322" s="56"/>
      <c r="G322" s="58">
        <f>SUM(E322*F322)</f>
        <v>0</v>
      </c>
      <c r="I322" s="125"/>
      <c r="J322" s="125"/>
      <c r="K322" s="70"/>
      <c r="O322" s="99" t="str">
        <f t="shared" si="33"/>
        <v>Kütteõlikulu</v>
      </c>
      <c r="Q322" s="101">
        <f t="shared" si="32"/>
        <v>0</v>
      </c>
    </row>
    <row r="323" spans="2:17" ht="15">
      <c r="B323" s="62">
        <v>865</v>
      </c>
      <c r="C323" s="63" t="s">
        <v>622</v>
      </c>
      <c r="D323" s="56"/>
      <c r="E323" s="56"/>
      <c r="F323" s="56"/>
      <c r="G323" s="58">
        <f>SUM(E323*F323)</f>
        <v>0</v>
      </c>
      <c r="I323" s="125"/>
      <c r="J323" s="125"/>
      <c r="K323" s="70"/>
      <c r="O323" s="99" t="str">
        <f t="shared" si="33"/>
        <v>Kaugküte</v>
      </c>
      <c r="Q323" s="101">
        <f t="shared" si="32"/>
        <v>0</v>
      </c>
    </row>
    <row r="324" spans="2:17" ht="15">
      <c r="B324" s="93">
        <v>87</v>
      </c>
      <c r="C324" s="61" t="s">
        <v>623</v>
      </c>
      <c r="D324" s="93"/>
      <c r="E324" s="93"/>
      <c r="F324" s="93"/>
      <c r="G324" s="47">
        <f>SUM(G325:G328)</f>
        <v>0</v>
      </c>
      <c r="H324" s="74"/>
      <c r="I324" s="124"/>
      <c r="J324" s="124"/>
      <c r="K324" s="70"/>
      <c r="O324" s="99" t="str">
        <f t="shared" si="33"/>
        <v>Veod</v>
      </c>
      <c r="Q324" s="101">
        <f t="shared" si="32"/>
        <v>0</v>
      </c>
    </row>
    <row r="325" spans="2:17" ht="15">
      <c r="B325" s="62">
        <v>871</v>
      </c>
      <c r="C325" s="63" t="s">
        <v>624</v>
      </c>
      <c r="D325" s="56"/>
      <c r="E325" s="56"/>
      <c r="F325" s="56"/>
      <c r="G325" s="58">
        <f>SUM(E325*F325)</f>
        <v>0</v>
      </c>
      <c r="I325" s="125"/>
      <c r="J325" s="125"/>
      <c r="K325" s="70"/>
      <c r="O325" s="99" t="str">
        <f t="shared" si="33"/>
        <v>Materjalide vedu</v>
      </c>
      <c r="Q325" s="101">
        <f t="shared" si="32"/>
        <v>0</v>
      </c>
    </row>
    <row r="326" spans="2:17" ht="15">
      <c r="B326" s="62">
        <v>872</v>
      </c>
      <c r="C326" s="63" t="s">
        <v>625</v>
      </c>
      <c r="D326" s="56"/>
      <c r="E326" s="56"/>
      <c r="F326" s="56"/>
      <c r="G326" s="58">
        <f>SUM(E326*F326)</f>
        <v>0</v>
      </c>
      <c r="I326" s="125"/>
      <c r="J326" s="125"/>
      <c r="K326" s="70"/>
      <c r="O326" s="99" t="str">
        <f t="shared" si="33"/>
        <v>Seadmete ja masinate vedu</v>
      </c>
      <c r="Q326" s="101">
        <f t="shared" si="32"/>
        <v>0</v>
      </c>
    </row>
    <row r="327" spans="2:17" ht="15">
      <c r="B327" s="62">
        <v>873</v>
      </c>
      <c r="C327" s="63" t="s">
        <v>626</v>
      </c>
      <c r="D327" s="56"/>
      <c r="E327" s="56"/>
      <c r="F327" s="56"/>
      <c r="G327" s="58">
        <f>SUM(E327*F327)</f>
        <v>0</v>
      </c>
      <c r="I327" s="125"/>
      <c r="J327" s="125"/>
      <c r="K327" s="70"/>
      <c r="O327" s="99" t="str">
        <f t="shared" si="33"/>
        <v>Töötajate vedu</v>
      </c>
      <c r="Q327" s="101">
        <f t="shared" si="32"/>
        <v>0</v>
      </c>
    </row>
    <row r="328" spans="2:17" ht="15">
      <c r="B328" s="62">
        <v>874</v>
      </c>
      <c r="C328" s="63" t="s">
        <v>627</v>
      </c>
      <c r="D328" s="56"/>
      <c r="E328" s="56"/>
      <c r="F328" s="56"/>
      <c r="G328" s="58">
        <f>SUM(E328*F328)</f>
        <v>0</v>
      </c>
      <c r="I328" s="125"/>
      <c r="J328" s="125"/>
      <c r="K328" s="70"/>
      <c r="O328" s="99" t="str">
        <f t="shared" si="33"/>
        <v>Jäätmekäitlus</v>
      </c>
      <c r="Q328" s="101">
        <f t="shared" si="32"/>
        <v>0</v>
      </c>
    </row>
    <row r="329" spans="2:17" ht="15">
      <c r="B329" s="93">
        <v>9</v>
      </c>
      <c r="C329" s="61" t="s">
        <v>628</v>
      </c>
      <c r="D329" s="93"/>
      <c r="E329" s="93"/>
      <c r="F329" s="93"/>
      <c r="G329" s="47">
        <f>SUM(G330,G338,G344,G345,G350)</f>
        <v>0</v>
      </c>
      <c r="H329" s="74"/>
      <c r="I329" s="128"/>
      <c r="J329" s="128"/>
      <c r="K329" s="70"/>
      <c r="O329" s="99" t="str">
        <f t="shared" si="33"/>
        <v>EHITUSPLATSI ÜLDKULUD</v>
      </c>
      <c r="Q329" s="101">
        <f t="shared" si="32"/>
        <v>0</v>
      </c>
    </row>
    <row r="330" spans="2:17" ht="15">
      <c r="B330" s="93">
        <v>91</v>
      </c>
      <c r="C330" s="61" t="s">
        <v>629</v>
      </c>
      <c r="D330" s="93"/>
      <c r="E330" s="93"/>
      <c r="F330" s="93"/>
      <c r="G330" s="47">
        <f>SUM(G331:G337)</f>
        <v>0</v>
      </c>
      <c r="H330" s="74"/>
      <c r="I330" s="124"/>
      <c r="J330" s="124"/>
      <c r="K330" s="70"/>
      <c r="O330" s="99" t="str">
        <f t="shared" si="33"/>
        <v>Juhtimiskulud</v>
      </c>
      <c r="Q330" s="101">
        <f t="shared" si="32"/>
        <v>0</v>
      </c>
    </row>
    <row r="331" spans="2:17" ht="15">
      <c r="B331" s="62">
        <v>911</v>
      </c>
      <c r="C331" s="63" t="s">
        <v>630</v>
      </c>
      <c r="D331" s="56"/>
      <c r="E331" s="56"/>
      <c r="F331" s="56"/>
      <c r="G331" s="58">
        <f>SUM(E331*F331)</f>
        <v>0</v>
      </c>
      <c r="I331" s="125"/>
      <c r="J331" s="125"/>
      <c r="K331" s="70"/>
      <c r="O331" s="99" t="str">
        <f t="shared" si="33"/>
        <v>ITP palgad</v>
      </c>
      <c r="Q331" s="101">
        <f t="shared" si="32"/>
        <v>0</v>
      </c>
    </row>
    <row r="332" spans="2:17" ht="15">
      <c r="B332" s="62">
        <v>912</v>
      </c>
      <c r="C332" s="63" t="s">
        <v>631</v>
      </c>
      <c r="D332" s="56"/>
      <c r="E332" s="56"/>
      <c r="F332" s="56"/>
      <c r="G332" s="58">
        <f aca="true" t="shared" si="35" ref="G332:G337">SUM(E332*F332)</f>
        <v>0</v>
      </c>
      <c r="I332" s="125"/>
      <c r="J332" s="125"/>
      <c r="K332" s="70"/>
      <c r="O332" s="99" t="str">
        <f t="shared" si="33"/>
        <v>Kontori ülalpidamiskulud</v>
      </c>
      <c r="Q332" s="101">
        <f t="shared" si="32"/>
        <v>0</v>
      </c>
    </row>
    <row r="333" spans="2:17" ht="15">
      <c r="B333" s="62">
        <v>913</v>
      </c>
      <c r="C333" s="63" t="s">
        <v>632</v>
      </c>
      <c r="D333" s="56"/>
      <c r="E333" s="56"/>
      <c r="F333" s="56"/>
      <c r="G333" s="58">
        <f t="shared" si="35"/>
        <v>0</v>
      </c>
      <c r="I333" s="125"/>
      <c r="J333" s="125"/>
      <c r="K333" s="70"/>
      <c r="O333" s="99" t="str">
        <f t="shared" si="33"/>
        <v>Abitööliste palgad</v>
      </c>
      <c r="Q333" s="101">
        <f t="shared" si="32"/>
        <v>0</v>
      </c>
    </row>
    <row r="334" spans="2:17" ht="15">
      <c r="B334" s="62">
        <v>914</v>
      </c>
      <c r="C334" s="63" t="s">
        <v>633</v>
      </c>
      <c r="D334" s="56"/>
      <c r="E334" s="56"/>
      <c r="F334" s="56"/>
      <c r="G334" s="58">
        <f t="shared" si="35"/>
        <v>0</v>
      </c>
      <c r="I334" s="125"/>
      <c r="J334" s="125"/>
      <c r="K334" s="70"/>
      <c r="O334" s="99" t="str">
        <f t="shared" si="33"/>
        <v>Proovide võtmine ja katsetamine</v>
      </c>
      <c r="Q334" s="101">
        <f t="shared" si="32"/>
        <v>0</v>
      </c>
    </row>
    <row r="335" spans="2:17" ht="15">
      <c r="B335" s="62">
        <v>915</v>
      </c>
      <c r="C335" s="63" t="s">
        <v>634</v>
      </c>
      <c r="D335" s="56"/>
      <c r="E335" s="56"/>
      <c r="F335" s="56"/>
      <c r="G335" s="58">
        <f t="shared" si="35"/>
        <v>0</v>
      </c>
      <c r="I335" s="125"/>
      <c r="J335" s="125"/>
      <c r="K335" s="70"/>
      <c r="O335" s="99" t="str">
        <f t="shared" si="33"/>
        <v>Valve</v>
      </c>
      <c r="Q335" s="101">
        <f t="shared" si="32"/>
        <v>0</v>
      </c>
    </row>
    <row r="336" spans="2:17" ht="15">
      <c r="B336" s="62">
        <v>916</v>
      </c>
      <c r="C336" s="63" t="s">
        <v>635</v>
      </c>
      <c r="D336" s="56"/>
      <c r="E336" s="56"/>
      <c r="F336" s="56"/>
      <c r="G336" s="58">
        <f t="shared" si="35"/>
        <v>0</v>
      </c>
      <c r="I336" s="125"/>
      <c r="J336" s="125"/>
      <c r="K336" s="70"/>
      <c r="O336" s="99" t="str">
        <f t="shared" si="33"/>
        <v>Esinduskulud</v>
      </c>
      <c r="Q336" s="101">
        <f t="shared" si="32"/>
        <v>0</v>
      </c>
    </row>
    <row r="337" spans="2:17" ht="15">
      <c r="B337" s="62">
        <v>917</v>
      </c>
      <c r="C337" s="63" t="s">
        <v>636</v>
      </c>
      <c r="D337" s="56"/>
      <c r="E337" s="56"/>
      <c r="F337" s="56"/>
      <c r="G337" s="58">
        <f t="shared" si="35"/>
        <v>0</v>
      </c>
      <c r="I337" s="125"/>
      <c r="J337" s="125"/>
      <c r="K337" s="70"/>
      <c r="O337" s="99" t="str">
        <f t="shared" si="33"/>
        <v>Koolitus</v>
      </c>
      <c r="Q337" s="101">
        <f t="shared" si="32"/>
        <v>0</v>
      </c>
    </row>
    <row r="338" spans="2:17" ht="15">
      <c r="B338" s="93">
        <v>92</v>
      </c>
      <c r="C338" s="61" t="s">
        <v>637</v>
      </c>
      <c r="D338" s="93"/>
      <c r="E338" s="93"/>
      <c r="F338" s="93"/>
      <c r="G338" s="47">
        <f>SUM(G339:G343)</f>
        <v>0</v>
      </c>
      <c r="H338" s="74"/>
      <c r="I338" s="124"/>
      <c r="J338" s="124"/>
      <c r="K338" s="70"/>
      <c r="O338" s="99" t="str">
        <f t="shared" si="33"/>
        <v>Kulud abistavatele tegevustele</v>
      </c>
      <c r="Q338" s="101">
        <f t="shared" si="32"/>
        <v>0</v>
      </c>
    </row>
    <row r="339" spans="2:17" ht="15">
      <c r="B339" s="62">
        <v>921</v>
      </c>
      <c r="C339" s="63" t="s">
        <v>638</v>
      </c>
      <c r="D339" s="56"/>
      <c r="E339" s="56"/>
      <c r="F339" s="56"/>
      <c r="G339" s="58">
        <f aca="true" t="shared" si="36" ref="G339:G344">SUM(E339*F339)</f>
        <v>0</v>
      </c>
      <c r="I339" s="125"/>
      <c r="J339" s="125"/>
      <c r="K339" s="70"/>
      <c r="O339" s="99" t="str">
        <f t="shared" si="33"/>
        <v>Mõõtmine</v>
      </c>
      <c r="Q339" s="101">
        <f t="shared" si="32"/>
        <v>0</v>
      </c>
    </row>
    <row r="340" spans="2:17" ht="15">
      <c r="B340" s="62">
        <v>922</v>
      </c>
      <c r="C340" s="63" t="s">
        <v>639</v>
      </c>
      <c r="D340" s="56"/>
      <c r="E340" s="56"/>
      <c r="F340" s="56"/>
      <c r="G340" s="58">
        <f t="shared" si="36"/>
        <v>0</v>
      </c>
      <c r="I340" s="126"/>
      <c r="J340" s="127"/>
      <c r="K340" s="70"/>
      <c r="O340" s="99" t="str">
        <f t="shared" si="33"/>
        <v>Parandus- ja remonditööd</v>
      </c>
      <c r="Q340" s="101">
        <f t="shared" si="32"/>
        <v>0</v>
      </c>
    </row>
    <row r="341" spans="2:17" ht="15">
      <c r="B341" s="62">
        <v>923</v>
      </c>
      <c r="C341" s="63" t="s">
        <v>640</v>
      </c>
      <c r="D341" s="56"/>
      <c r="E341" s="56"/>
      <c r="F341" s="56"/>
      <c r="G341" s="58">
        <f t="shared" si="36"/>
        <v>0</v>
      </c>
      <c r="I341" s="125"/>
      <c r="J341" s="125"/>
      <c r="K341" s="70"/>
      <c r="O341" s="99" t="str">
        <f t="shared" si="33"/>
        <v>Ruumide korrashoid</v>
      </c>
      <c r="Q341" s="101">
        <f t="shared" si="32"/>
        <v>0</v>
      </c>
    </row>
    <row r="342" spans="2:17" ht="15">
      <c r="B342" s="62">
        <v>924</v>
      </c>
      <c r="C342" s="63" t="s">
        <v>641</v>
      </c>
      <c r="D342" s="56"/>
      <c r="E342" s="56"/>
      <c r="F342" s="56"/>
      <c r="G342" s="58">
        <f t="shared" si="36"/>
        <v>0</v>
      </c>
      <c r="I342" s="125"/>
      <c r="J342" s="125"/>
      <c r="K342" s="70"/>
      <c r="O342" s="99" t="str">
        <f t="shared" si="33"/>
        <v>Ehitusplatsi korrashoid</v>
      </c>
      <c r="Q342" s="101">
        <f t="shared" si="32"/>
        <v>0</v>
      </c>
    </row>
    <row r="343" spans="2:17" ht="15">
      <c r="B343" s="62">
        <v>925</v>
      </c>
      <c r="C343" s="63" t="s">
        <v>642</v>
      </c>
      <c r="D343" s="56"/>
      <c r="E343" s="56"/>
      <c r="F343" s="56"/>
      <c r="G343" s="58">
        <f t="shared" si="36"/>
        <v>0</v>
      </c>
      <c r="I343" s="125"/>
      <c r="J343" s="125"/>
      <c r="K343" s="70"/>
      <c r="O343" s="99" t="str">
        <f t="shared" si="33"/>
        <v>Lõplik koristamine</v>
      </c>
      <c r="Q343" s="101">
        <f t="shared" si="32"/>
        <v>0</v>
      </c>
    </row>
    <row r="344" spans="2:17" ht="15">
      <c r="B344" s="93">
        <v>93</v>
      </c>
      <c r="C344" s="61" t="s">
        <v>643</v>
      </c>
      <c r="D344" s="56"/>
      <c r="E344" s="56"/>
      <c r="F344" s="56"/>
      <c r="G344" s="58">
        <f t="shared" si="36"/>
        <v>0</v>
      </c>
      <c r="I344" s="125"/>
      <c r="J344" s="125"/>
      <c r="K344" s="70"/>
      <c r="O344" s="99" t="str">
        <f t="shared" si="33"/>
        <v>Erikulud seoses tegevusega välisriikides</v>
      </c>
      <c r="Q344" s="101">
        <f t="shared" si="32"/>
        <v>0</v>
      </c>
    </row>
    <row r="345" spans="2:17" ht="15">
      <c r="B345" s="93">
        <v>94</v>
      </c>
      <c r="C345" s="61" t="s">
        <v>644</v>
      </c>
      <c r="D345" s="93"/>
      <c r="E345" s="93"/>
      <c r="F345" s="93"/>
      <c r="G345" s="47">
        <f>SUM(G346:G349)</f>
        <v>0</v>
      </c>
      <c r="H345" s="74"/>
      <c r="I345" s="124"/>
      <c r="J345" s="124"/>
      <c r="K345" s="70"/>
      <c r="O345" s="99" t="str">
        <f t="shared" si="33"/>
        <v>Talvised lisakulud</v>
      </c>
      <c r="Q345" s="101">
        <f t="shared" si="32"/>
        <v>0</v>
      </c>
    </row>
    <row r="346" spans="2:17" ht="15">
      <c r="B346" s="62">
        <v>941</v>
      </c>
      <c r="C346" s="63" t="s">
        <v>645</v>
      </c>
      <c r="D346" s="56"/>
      <c r="E346" s="56"/>
      <c r="F346" s="56"/>
      <c r="G346" s="58">
        <f>SUM(E346*F346)</f>
        <v>0</v>
      </c>
      <c r="I346" s="125"/>
      <c r="J346" s="125"/>
      <c r="K346" s="70"/>
      <c r="O346" s="99" t="str">
        <f t="shared" si="33"/>
        <v>Lume- ja jääkoristus</v>
      </c>
      <c r="Q346" s="101">
        <f t="shared" si="32"/>
        <v>0</v>
      </c>
    </row>
    <row r="347" spans="2:17" ht="15">
      <c r="B347" s="62">
        <v>942</v>
      </c>
      <c r="C347" s="63" t="s">
        <v>646</v>
      </c>
      <c r="D347" s="56"/>
      <c r="E347" s="56"/>
      <c r="F347" s="56"/>
      <c r="G347" s="58">
        <f>SUM(E347*F347)</f>
        <v>0</v>
      </c>
      <c r="I347" s="125"/>
      <c r="J347" s="125"/>
      <c r="K347" s="70"/>
      <c r="O347" s="99" t="str">
        <f t="shared" si="33"/>
        <v>Ajutine täiendav soojaisolatsioon</v>
      </c>
      <c r="Q347" s="101">
        <f t="shared" si="32"/>
        <v>0</v>
      </c>
    </row>
    <row r="348" spans="2:17" ht="15">
      <c r="B348" s="62">
        <v>943</v>
      </c>
      <c r="C348" s="63" t="s">
        <v>647</v>
      </c>
      <c r="D348" s="56"/>
      <c r="E348" s="56"/>
      <c r="F348" s="56"/>
      <c r="G348" s="58">
        <f>SUM(E348*F348)</f>
        <v>0</v>
      </c>
      <c r="I348" s="125"/>
      <c r="J348" s="125"/>
      <c r="K348" s="70"/>
      <c r="O348" s="99" t="str">
        <f t="shared" si="33"/>
        <v>Hoonete kütmine ja kuivatamine</v>
      </c>
      <c r="Q348" s="101">
        <f t="shared" si="32"/>
        <v>0</v>
      </c>
    </row>
    <row r="349" spans="2:17" ht="15">
      <c r="B349" s="62">
        <v>944</v>
      </c>
      <c r="C349" s="63" t="s">
        <v>648</v>
      </c>
      <c r="D349" s="56"/>
      <c r="E349" s="56"/>
      <c r="F349" s="56"/>
      <c r="G349" s="58">
        <f>SUM(E349*F349)</f>
        <v>0</v>
      </c>
      <c r="I349" s="125"/>
      <c r="J349" s="125"/>
      <c r="K349" s="70"/>
      <c r="O349" s="99" t="str">
        <f t="shared" si="33"/>
        <v>Ehitise tarindite soojendamine</v>
      </c>
      <c r="Q349" s="101">
        <f t="shared" si="32"/>
        <v>0</v>
      </c>
    </row>
    <row r="350" spans="2:17" ht="15">
      <c r="B350" s="93">
        <v>96</v>
      </c>
      <c r="C350" s="61" t="s">
        <v>649</v>
      </c>
      <c r="D350" s="93"/>
      <c r="E350" s="93"/>
      <c r="F350" s="93"/>
      <c r="G350" s="47">
        <f>SUM(G351:G355)</f>
        <v>0</v>
      </c>
      <c r="H350" s="74"/>
      <c r="I350" s="124"/>
      <c r="J350" s="124"/>
      <c r="K350" s="70"/>
      <c r="O350" s="99" t="str">
        <f t="shared" si="33"/>
        <v>Lepingu erikulud</v>
      </c>
      <c r="Q350" s="101">
        <f t="shared" si="32"/>
        <v>0</v>
      </c>
    </row>
    <row r="351" spans="2:17" ht="15">
      <c r="B351" s="62">
        <v>961</v>
      </c>
      <c r="C351" s="63" t="s">
        <v>650</v>
      </c>
      <c r="D351" s="56"/>
      <c r="E351" s="56"/>
      <c r="F351" s="56"/>
      <c r="G351" s="58">
        <f>SUM(E351*F351)</f>
        <v>0</v>
      </c>
      <c r="I351" s="125"/>
      <c r="J351" s="125"/>
      <c r="K351" s="70"/>
      <c r="O351" s="99" t="str">
        <f t="shared" si="33"/>
        <v>Ehitustööde kindlustus</v>
      </c>
      <c r="Q351" s="101">
        <f t="shared" si="32"/>
        <v>0</v>
      </c>
    </row>
    <row r="352" spans="2:17" ht="15">
      <c r="B352" s="62">
        <v>962</v>
      </c>
      <c r="C352" s="63" t="s">
        <v>651</v>
      </c>
      <c r="D352" s="56"/>
      <c r="E352" s="56"/>
      <c r="F352" s="56"/>
      <c r="G352" s="58">
        <f>SUM(E352*F352)</f>
        <v>0</v>
      </c>
      <c r="I352" s="125"/>
      <c r="J352" s="125"/>
      <c r="K352" s="70"/>
      <c r="O352" s="99" t="str">
        <f t="shared" si="33"/>
        <v>Ehitusaegsed rahastamiskulud</v>
      </c>
      <c r="Q352" s="101">
        <f t="shared" si="32"/>
        <v>0</v>
      </c>
    </row>
    <row r="353" spans="2:17" ht="15">
      <c r="B353" s="62">
        <v>963</v>
      </c>
      <c r="C353" s="63" t="s">
        <v>652</v>
      </c>
      <c r="D353" s="56"/>
      <c r="E353" s="56"/>
      <c r="F353" s="56"/>
      <c r="G353" s="58">
        <f>SUM(E353*F353)</f>
        <v>0</v>
      </c>
      <c r="I353" s="125"/>
      <c r="J353" s="125"/>
      <c r="K353" s="70"/>
      <c r="O353" s="99" t="str">
        <f t="shared" si="33"/>
        <v>Garantiiaja tagatis, -kindlustus</v>
      </c>
      <c r="Q353" s="101">
        <f t="shared" si="32"/>
        <v>0</v>
      </c>
    </row>
    <row r="354" spans="2:17" ht="15">
      <c r="B354" s="62">
        <v>964</v>
      </c>
      <c r="C354" s="63" t="s">
        <v>653</v>
      </c>
      <c r="D354" s="56"/>
      <c r="E354" s="56"/>
      <c r="F354" s="56"/>
      <c r="G354" s="58">
        <f>SUM(E354*F354)</f>
        <v>0</v>
      </c>
      <c r="I354" s="125"/>
      <c r="J354" s="125"/>
      <c r="K354" s="70"/>
      <c r="O354" s="99" t="str">
        <f t="shared" si="33"/>
        <v>Garantiiaja parandustööd</v>
      </c>
      <c r="Q354" s="101">
        <f t="shared" si="32"/>
        <v>0</v>
      </c>
    </row>
    <row r="355" spans="2:17" ht="15">
      <c r="B355" s="62">
        <v>967</v>
      </c>
      <c r="C355" s="63" t="s">
        <v>654</v>
      </c>
      <c r="D355" s="56"/>
      <c r="E355" s="56"/>
      <c r="F355" s="56"/>
      <c r="G355" s="58">
        <f>SUM(E355*F355)</f>
        <v>0</v>
      </c>
      <c r="I355" s="125"/>
      <c r="J355" s="125"/>
      <c r="K355" s="70"/>
      <c r="O355" s="99" t="str">
        <f t="shared" si="33"/>
        <v>Ehitusplatsi rent</v>
      </c>
      <c r="Q355" s="101">
        <f t="shared" si="32"/>
        <v>0</v>
      </c>
    </row>
    <row r="356" ht="15">
      <c r="A356" s="24"/>
    </row>
  </sheetData>
  <sheetProtection formatCells="0" formatColumns="0" formatRows="0" insertColumns="0" insertRows="0" deleteColumns="0" deleteRows="0"/>
  <mergeCells count="353">
    <mergeCell ref="I354:J354"/>
    <mergeCell ref="I355:J355"/>
    <mergeCell ref="I346:J346"/>
    <mergeCell ref="I347:J347"/>
    <mergeCell ref="I348:J348"/>
    <mergeCell ref="I349:J349"/>
    <mergeCell ref="I350:J350"/>
    <mergeCell ref="I351:J351"/>
    <mergeCell ref="I344:J344"/>
    <mergeCell ref="I345:J345"/>
    <mergeCell ref="B9:C9"/>
    <mergeCell ref="D9:G9"/>
    <mergeCell ref="I352:J352"/>
    <mergeCell ref="I353:J353"/>
    <mergeCell ref="I336:J336"/>
    <mergeCell ref="I337:J337"/>
    <mergeCell ref="I338:J338"/>
    <mergeCell ref="I339:J339"/>
    <mergeCell ref="I340:J340"/>
    <mergeCell ref="I341:J341"/>
    <mergeCell ref="I342:J342"/>
    <mergeCell ref="I343:J343"/>
    <mergeCell ref="I330:J330"/>
    <mergeCell ref="I331:J331"/>
    <mergeCell ref="I332:J332"/>
    <mergeCell ref="I333:J333"/>
    <mergeCell ref="I334:J334"/>
    <mergeCell ref="I335:J335"/>
    <mergeCell ref="I324:J324"/>
    <mergeCell ref="I325:J325"/>
    <mergeCell ref="I326:J326"/>
    <mergeCell ref="I327:J327"/>
    <mergeCell ref="I328:J328"/>
    <mergeCell ref="I329:J329"/>
    <mergeCell ref="I318:J318"/>
    <mergeCell ref="I319:J319"/>
    <mergeCell ref="I320:J320"/>
    <mergeCell ref="I321:J321"/>
    <mergeCell ref="I322:J322"/>
    <mergeCell ref="I323:J323"/>
    <mergeCell ref="I312:J312"/>
    <mergeCell ref="I313:J313"/>
    <mergeCell ref="I314:J314"/>
    <mergeCell ref="I315:J315"/>
    <mergeCell ref="I316:J316"/>
    <mergeCell ref="I317:J317"/>
    <mergeCell ref="I306:J306"/>
    <mergeCell ref="I307:J307"/>
    <mergeCell ref="I308:J308"/>
    <mergeCell ref="I309:J309"/>
    <mergeCell ref="I310:J310"/>
    <mergeCell ref="I311:J311"/>
    <mergeCell ref="I300:J300"/>
    <mergeCell ref="I301:J301"/>
    <mergeCell ref="I302:J302"/>
    <mergeCell ref="I303:J303"/>
    <mergeCell ref="I304:J304"/>
    <mergeCell ref="I305:J305"/>
    <mergeCell ref="I294:J294"/>
    <mergeCell ref="I295:J295"/>
    <mergeCell ref="I296:J296"/>
    <mergeCell ref="I297:J297"/>
    <mergeCell ref="I298:J298"/>
    <mergeCell ref="I299:J299"/>
    <mergeCell ref="I288:J288"/>
    <mergeCell ref="I289:J289"/>
    <mergeCell ref="I290:J290"/>
    <mergeCell ref="I291:J291"/>
    <mergeCell ref="I292:J292"/>
    <mergeCell ref="I293:J293"/>
    <mergeCell ref="I282:J282"/>
    <mergeCell ref="I283:J283"/>
    <mergeCell ref="I284:J284"/>
    <mergeCell ref="I285:J285"/>
    <mergeCell ref="I286:J286"/>
    <mergeCell ref="I287:J287"/>
    <mergeCell ref="I276:J276"/>
    <mergeCell ref="I277:J277"/>
    <mergeCell ref="I278:J278"/>
    <mergeCell ref="I279:J279"/>
    <mergeCell ref="I280:J280"/>
    <mergeCell ref="I281:J281"/>
    <mergeCell ref="I270:J270"/>
    <mergeCell ref="I271:J271"/>
    <mergeCell ref="I272:J272"/>
    <mergeCell ref="I273:J273"/>
    <mergeCell ref="I274:J274"/>
    <mergeCell ref="I275:J275"/>
    <mergeCell ref="I264:J264"/>
    <mergeCell ref="I265:J265"/>
    <mergeCell ref="I266:J266"/>
    <mergeCell ref="I267:J267"/>
    <mergeCell ref="I268:J268"/>
    <mergeCell ref="I269:J269"/>
    <mergeCell ref="I258:J258"/>
    <mergeCell ref="I259:J259"/>
    <mergeCell ref="I260:J260"/>
    <mergeCell ref="I261:J261"/>
    <mergeCell ref="I262:J262"/>
    <mergeCell ref="I263:J263"/>
    <mergeCell ref="I252:J252"/>
    <mergeCell ref="I253:J253"/>
    <mergeCell ref="I254:J254"/>
    <mergeCell ref="I255:J255"/>
    <mergeCell ref="I256:J256"/>
    <mergeCell ref="I257:J257"/>
    <mergeCell ref="I246:J246"/>
    <mergeCell ref="I247:J247"/>
    <mergeCell ref="I248:J248"/>
    <mergeCell ref="I249:J249"/>
    <mergeCell ref="I250:J250"/>
    <mergeCell ref="I251:J251"/>
    <mergeCell ref="I240:J240"/>
    <mergeCell ref="I241:J241"/>
    <mergeCell ref="I242:J242"/>
    <mergeCell ref="I243:J243"/>
    <mergeCell ref="I244:J244"/>
    <mergeCell ref="I245:J245"/>
    <mergeCell ref="I234:J234"/>
    <mergeCell ref="I235:J235"/>
    <mergeCell ref="I236:J236"/>
    <mergeCell ref="I237:J237"/>
    <mergeCell ref="I238:J238"/>
    <mergeCell ref="I239:J239"/>
    <mergeCell ref="I228:J228"/>
    <mergeCell ref="I229:J229"/>
    <mergeCell ref="I230:J230"/>
    <mergeCell ref="I231:J231"/>
    <mergeCell ref="I232:J232"/>
    <mergeCell ref="I233:J233"/>
    <mergeCell ref="I222:J222"/>
    <mergeCell ref="I223:J223"/>
    <mergeCell ref="I224:J224"/>
    <mergeCell ref="I225:J225"/>
    <mergeCell ref="I226:J226"/>
    <mergeCell ref="I227:J227"/>
    <mergeCell ref="I216:J216"/>
    <mergeCell ref="I217:J217"/>
    <mergeCell ref="I218:J218"/>
    <mergeCell ref="I219:J219"/>
    <mergeCell ref="I220:J220"/>
    <mergeCell ref="I221:J221"/>
    <mergeCell ref="I210:J210"/>
    <mergeCell ref="I211:J211"/>
    <mergeCell ref="I212:J212"/>
    <mergeCell ref="I213:J213"/>
    <mergeCell ref="I214:J214"/>
    <mergeCell ref="I215:J215"/>
    <mergeCell ref="I204:J204"/>
    <mergeCell ref="I205:J205"/>
    <mergeCell ref="I206:J206"/>
    <mergeCell ref="I207:J207"/>
    <mergeCell ref="I208:J208"/>
    <mergeCell ref="I209:J209"/>
    <mergeCell ref="I198:J198"/>
    <mergeCell ref="I199:J199"/>
    <mergeCell ref="I200:J200"/>
    <mergeCell ref="I201:J201"/>
    <mergeCell ref="I202:J202"/>
    <mergeCell ref="I203:J203"/>
    <mergeCell ref="I192:J192"/>
    <mergeCell ref="I194:J194"/>
    <mergeCell ref="I195:J195"/>
    <mergeCell ref="I193:J193"/>
    <mergeCell ref="I196:J196"/>
    <mergeCell ref="I197:J197"/>
    <mergeCell ref="I186:J186"/>
    <mergeCell ref="I187:J187"/>
    <mergeCell ref="I188:J188"/>
    <mergeCell ref="I189:J189"/>
    <mergeCell ref="I190:J190"/>
    <mergeCell ref="I191:J191"/>
    <mergeCell ref="I180:J180"/>
    <mergeCell ref="I181:J181"/>
    <mergeCell ref="I182:J182"/>
    <mergeCell ref="I183:J183"/>
    <mergeCell ref="I184:J184"/>
    <mergeCell ref="I185:J185"/>
    <mergeCell ref="I174:J174"/>
    <mergeCell ref="I175:J175"/>
    <mergeCell ref="I176:J176"/>
    <mergeCell ref="I177:J177"/>
    <mergeCell ref="I178:J178"/>
    <mergeCell ref="I179:J179"/>
    <mergeCell ref="I168:J168"/>
    <mergeCell ref="I169:J169"/>
    <mergeCell ref="I170:J170"/>
    <mergeCell ref="I171:J171"/>
    <mergeCell ref="I172:J172"/>
    <mergeCell ref="I173:J173"/>
    <mergeCell ref="I162:J162"/>
    <mergeCell ref="I163:J163"/>
    <mergeCell ref="I164:J164"/>
    <mergeCell ref="I165:J165"/>
    <mergeCell ref="I166:J166"/>
    <mergeCell ref="I167:J167"/>
    <mergeCell ref="I156:J156"/>
    <mergeCell ref="I157:J157"/>
    <mergeCell ref="I158:J158"/>
    <mergeCell ref="I159:J159"/>
    <mergeCell ref="I160:J160"/>
    <mergeCell ref="I161:J161"/>
    <mergeCell ref="I150:J150"/>
    <mergeCell ref="I151:J151"/>
    <mergeCell ref="I152:J152"/>
    <mergeCell ref="I153:J153"/>
    <mergeCell ref="I154:J154"/>
    <mergeCell ref="I155:J155"/>
    <mergeCell ref="I144:J144"/>
    <mergeCell ref="I145:J145"/>
    <mergeCell ref="I146:J146"/>
    <mergeCell ref="I147:J147"/>
    <mergeCell ref="I148:J148"/>
    <mergeCell ref="I149:J149"/>
    <mergeCell ref="I138:J138"/>
    <mergeCell ref="I139:J139"/>
    <mergeCell ref="I140:J140"/>
    <mergeCell ref="I141:J141"/>
    <mergeCell ref="I142:J142"/>
    <mergeCell ref="I143:J143"/>
    <mergeCell ref="I132:J132"/>
    <mergeCell ref="I133:J133"/>
    <mergeCell ref="I134:J134"/>
    <mergeCell ref="I135:J135"/>
    <mergeCell ref="I136:J136"/>
    <mergeCell ref="I137:J137"/>
    <mergeCell ref="I126:J126"/>
    <mergeCell ref="I127:J127"/>
    <mergeCell ref="I128:J128"/>
    <mergeCell ref="I129:J129"/>
    <mergeCell ref="I130:J130"/>
    <mergeCell ref="I131:J131"/>
    <mergeCell ref="I120:J120"/>
    <mergeCell ref="I121:J121"/>
    <mergeCell ref="I122:J122"/>
    <mergeCell ref="I123:J123"/>
    <mergeCell ref="I124:J124"/>
    <mergeCell ref="I125:J125"/>
    <mergeCell ref="I114:J114"/>
    <mergeCell ref="I115:J115"/>
    <mergeCell ref="I116:J116"/>
    <mergeCell ref="I117:J117"/>
    <mergeCell ref="I118:J118"/>
    <mergeCell ref="I119:J119"/>
    <mergeCell ref="I108:J108"/>
    <mergeCell ref="I109:J109"/>
    <mergeCell ref="I110:J110"/>
    <mergeCell ref="I111:J111"/>
    <mergeCell ref="I112:J112"/>
    <mergeCell ref="I113:J113"/>
    <mergeCell ref="I102:J102"/>
    <mergeCell ref="I103:J103"/>
    <mergeCell ref="I104:J104"/>
    <mergeCell ref="I105:J105"/>
    <mergeCell ref="I106:J106"/>
    <mergeCell ref="I107:J107"/>
    <mergeCell ref="I96:J96"/>
    <mergeCell ref="I97:J97"/>
    <mergeCell ref="I98:J98"/>
    <mergeCell ref="I99:J99"/>
    <mergeCell ref="I100:J100"/>
    <mergeCell ref="I101:J101"/>
    <mergeCell ref="I90:J90"/>
    <mergeCell ref="I91:J91"/>
    <mergeCell ref="I92:J92"/>
    <mergeCell ref="I93:J93"/>
    <mergeCell ref="I94:J94"/>
    <mergeCell ref="I95:J95"/>
    <mergeCell ref="I84:J84"/>
    <mergeCell ref="I85:J85"/>
    <mergeCell ref="I86:J86"/>
    <mergeCell ref="I87:J87"/>
    <mergeCell ref="I88:J88"/>
    <mergeCell ref="I89:J89"/>
    <mergeCell ref="I78:J78"/>
    <mergeCell ref="I79:J79"/>
    <mergeCell ref="I80:J80"/>
    <mergeCell ref="I81:J81"/>
    <mergeCell ref="I82:J82"/>
    <mergeCell ref="I83:J83"/>
    <mergeCell ref="I72:J72"/>
    <mergeCell ref="I73:J73"/>
    <mergeCell ref="I74:J74"/>
    <mergeCell ref="I75:J75"/>
    <mergeCell ref="I76:J76"/>
    <mergeCell ref="I77:J77"/>
    <mergeCell ref="I66:J66"/>
    <mergeCell ref="I67:J67"/>
    <mergeCell ref="I68:J68"/>
    <mergeCell ref="I69:J69"/>
    <mergeCell ref="I70:J70"/>
    <mergeCell ref="I71:J71"/>
    <mergeCell ref="I60:J60"/>
    <mergeCell ref="I61:J61"/>
    <mergeCell ref="I62:J62"/>
    <mergeCell ref="I63:J63"/>
    <mergeCell ref="I64:J64"/>
    <mergeCell ref="I65:J65"/>
    <mergeCell ref="I54:J54"/>
    <mergeCell ref="I55:J55"/>
    <mergeCell ref="I56:J56"/>
    <mergeCell ref="I57:J57"/>
    <mergeCell ref="I58:J58"/>
    <mergeCell ref="I59:J59"/>
    <mergeCell ref="I50:J50"/>
    <mergeCell ref="I48:J48"/>
    <mergeCell ref="I46:J46"/>
    <mergeCell ref="I51:J51"/>
    <mergeCell ref="I52:J52"/>
    <mergeCell ref="I53:J53"/>
    <mergeCell ref="I41:J41"/>
    <mergeCell ref="B35:G35"/>
    <mergeCell ref="I44:J44"/>
    <mergeCell ref="I45:J45"/>
    <mergeCell ref="I47:J47"/>
    <mergeCell ref="I49:J49"/>
    <mergeCell ref="D19:F19"/>
    <mergeCell ref="D22:F22"/>
    <mergeCell ref="B28:C28"/>
    <mergeCell ref="B29:C29"/>
    <mergeCell ref="B21:C21"/>
    <mergeCell ref="I40:J40"/>
    <mergeCell ref="D21:G21"/>
    <mergeCell ref="D23:G23"/>
    <mergeCell ref="D24:G24"/>
    <mergeCell ref="D25:F25"/>
    <mergeCell ref="B6:G6"/>
    <mergeCell ref="B11:G11"/>
    <mergeCell ref="B7:G7"/>
    <mergeCell ref="D16:G16"/>
    <mergeCell ref="D17:G17"/>
    <mergeCell ref="B33:C33"/>
    <mergeCell ref="B30:C30"/>
    <mergeCell ref="D13:F13"/>
    <mergeCell ref="D14:F14"/>
    <mergeCell ref="D20:F20"/>
    <mergeCell ref="B23:C23"/>
    <mergeCell ref="B31:C31"/>
    <mergeCell ref="B32:C32"/>
    <mergeCell ref="B24:C24"/>
    <mergeCell ref="B26:C26"/>
    <mergeCell ref="B19:C19"/>
    <mergeCell ref="B20:C20"/>
    <mergeCell ref="D18:G18"/>
    <mergeCell ref="B27:C27"/>
    <mergeCell ref="D2:G2"/>
    <mergeCell ref="I43:J43"/>
    <mergeCell ref="B40:C40"/>
    <mergeCell ref="D15:F15"/>
    <mergeCell ref="B14:C14"/>
    <mergeCell ref="B16:C16"/>
    <mergeCell ref="B17:C17"/>
    <mergeCell ref="B18:C18"/>
  </mergeCells>
  <dataValidations count="1">
    <dataValidation type="textLength" showInputMessage="1" showErrorMessage="1" errorTitle="Andmesisestamisel esines viga" error="Olete sisestanud ehitisregistrikoodi valesti. Palun kontrollige, et  kõik numbrid on sisestautd.&#10;" sqref="D16:G16">
      <formula1>8</formula1>
      <formula2>12</formula2>
    </dataValidation>
  </dataValidations>
  <hyperlinks>
    <hyperlink ref="I14" location="Kasutusjuhend!C34" display="?"/>
    <hyperlink ref="I16" location="Kasutusjuhend!C68" display="?"/>
    <hyperlink ref="I17" location="Kasutusjuhend!C70" display="?"/>
    <hyperlink ref="I18" location="Kasutusjuhend!C72" display="?"/>
    <hyperlink ref="I19" location="Kasutusjuhend!C74" display="?"/>
    <hyperlink ref="I20" location="Kasutusjuhend!C76" display="?"/>
    <hyperlink ref="I21" location="Kasutusjuhend!C78" display="?"/>
    <hyperlink ref="I23" location="Kasutusjuhend!C80" display="?"/>
    <hyperlink ref="I24" location="Kasutusjuhend!C82" display="?"/>
    <hyperlink ref="I26" location="Kasutusjuhend!C84" display="?"/>
    <hyperlink ref="I27" location="Kasutusjuhend!C112" display="?"/>
    <hyperlink ref="I28" location="Kasutusjuhend!C114" display="?"/>
    <hyperlink ref="I29" location="Kasutusjuhend!C116" display="?"/>
    <hyperlink ref="I30" location="Kasutusjuhend!C118" display="?"/>
    <hyperlink ref="I31" location="Kasutusjuhend!C120" display="?"/>
    <hyperlink ref="I32" location="Kasutusjuhend!C122" display="?"/>
    <hyperlink ref="I33" location="Kasutusjuhend!C150" display="?"/>
    <hyperlink ref="I37" location="Kasutusjuhend!C152" display="?"/>
  </hyperlinks>
  <printOptions/>
  <pageMargins left="0.7" right="0.7" top="0.75" bottom="0.75" header="0.3" footer="0.3"/>
  <pageSetup fitToHeight="0" fitToWidth="1" horizontalDpi="600" verticalDpi="600" orientation="portrait" paperSize="9" scale="62" r:id="rId3"/>
  <ignoredErrors>
    <ignoredError sqref="G41 O37:O355 Q9:Q13 O9:O10 Q34 O12:O33 P14:P29 P30:P33 Q15 Q14 Q26:Q33 Q41:Q355 Q37:Q39 Q25 Q19:Q20 Q16:Q18 Q21:Q24" unlockedFormula="1"/>
    <ignoredError sqref="G76 G194:G350 G67 G58 G55 G50 G80:G192" formula="1"/>
    <ignoredError sqref="G42"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R1">
      <selection activeCell="Y18" sqref="Y18"/>
    </sheetView>
  </sheetViews>
  <sheetFormatPr defaultColWidth="9.140625" defaultRowHeight="12.75"/>
  <cols>
    <col min="1" max="1" width="2.00390625" style="0" bestFit="1" customWidth="1"/>
    <col min="2" max="2" width="3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23.28125" style="0" bestFit="1" customWidth="1"/>
    <col min="10" max="10" width="2.00390625" style="0" bestFit="1" customWidth="1"/>
    <col min="11" max="11" width="23.28125" style="0" bestFit="1" customWidth="1"/>
    <col min="12" max="12" width="3.00390625" style="87" bestFit="1" customWidth="1"/>
    <col min="13" max="13" width="55.421875" style="0" bestFit="1" customWidth="1"/>
    <col min="14" max="14" width="2.00390625" style="87" bestFit="1" customWidth="1"/>
    <col min="15" max="15" width="40.28125" style="0" bestFit="1" customWidth="1"/>
    <col min="16" max="16" width="3.00390625" style="87" bestFit="1" customWidth="1"/>
    <col min="17" max="17" width="59.28125" style="0" bestFit="1" customWidth="1"/>
    <col min="18" max="18" width="2.00390625" style="87" bestFit="1" customWidth="1"/>
    <col min="19" max="19" width="32.140625" style="0" bestFit="1" customWidth="1"/>
    <col min="20" max="20" width="3.140625" style="0" customWidth="1"/>
    <col min="21" max="21" width="4.00390625" style="87" bestFit="1" customWidth="1"/>
    <col min="22" max="22" width="169.140625" style="0" bestFit="1" customWidth="1"/>
  </cols>
  <sheetData>
    <row r="1" spans="1:22" ht="15">
      <c r="A1" s="76">
        <v>1</v>
      </c>
      <c r="B1" s="77" t="s">
        <v>7</v>
      </c>
      <c r="C1" s="2"/>
      <c r="D1" s="76"/>
      <c r="E1" s="78" t="s">
        <v>18</v>
      </c>
      <c r="F1" s="78"/>
      <c r="G1" s="78" t="s">
        <v>43</v>
      </c>
      <c r="H1" s="78"/>
      <c r="I1" s="79" t="s">
        <v>44</v>
      </c>
      <c r="J1" s="78"/>
      <c r="K1" s="79" t="s">
        <v>45</v>
      </c>
      <c r="L1" s="80"/>
      <c r="M1" s="78" t="s">
        <v>42</v>
      </c>
      <c r="N1" s="80"/>
      <c r="O1" s="79" t="s">
        <v>23</v>
      </c>
      <c r="P1" s="80"/>
      <c r="Q1" s="78" t="s">
        <v>46</v>
      </c>
      <c r="R1" s="80"/>
      <c r="S1" s="78" t="s">
        <v>722</v>
      </c>
      <c r="U1" s="81">
        <v>1</v>
      </c>
      <c r="V1" s="76" t="s">
        <v>48</v>
      </c>
    </row>
    <row r="2" spans="1:22" ht="12.75">
      <c r="A2" s="76">
        <v>2</v>
      </c>
      <c r="B2" s="77" t="s">
        <v>8</v>
      </c>
      <c r="C2" s="2"/>
      <c r="D2" s="76">
        <v>1</v>
      </c>
      <c r="E2" s="77" t="s">
        <v>31</v>
      </c>
      <c r="F2" s="77">
        <v>1</v>
      </c>
      <c r="G2" s="77" t="s">
        <v>31</v>
      </c>
      <c r="H2" s="82">
        <v>1</v>
      </c>
      <c r="I2" s="82" t="s">
        <v>31</v>
      </c>
      <c r="J2" s="85">
        <v>1</v>
      </c>
      <c r="K2" s="85" t="s">
        <v>31</v>
      </c>
      <c r="L2" s="76">
        <v>1</v>
      </c>
      <c r="M2" s="76" t="s">
        <v>31</v>
      </c>
      <c r="N2" s="82">
        <v>1</v>
      </c>
      <c r="O2" s="82" t="s">
        <v>31</v>
      </c>
      <c r="P2" s="83">
        <v>1</v>
      </c>
      <c r="Q2" s="76" t="s">
        <v>31</v>
      </c>
      <c r="R2" s="83">
        <v>1</v>
      </c>
      <c r="S2" s="77" t="s">
        <v>24</v>
      </c>
      <c r="U2" s="81">
        <v>2</v>
      </c>
      <c r="V2" s="76" t="s">
        <v>49</v>
      </c>
    </row>
    <row r="3" spans="1:22" ht="12.75">
      <c r="A3" s="76">
        <v>3</v>
      </c>
      <c r="B3" s="77" t="s">
        <v>2</v>
      </c>
      <c r="C3" s="2"/>
      <c r="D3" s="76">
        <v>2</v>
      </c>
      <c r="E3" s="77" t="s">
        <v>32</v>
      </c>
      <c r="F3" s="77">
        <v>2</v>
      </c>
      <c r="G3" s="77" t="s">
        <v>34</v>
      </c>
      <c r="H3" s="82">
        <v>2</v>
      </c>
      <c r="I3" s="82" t="s">
        <v>721</v>
      </c>
      <c r="J3" s="85">
        <v>2</v>
      </c>
      <c r="K3" s="85" t="s">
        <v>721</v>
      </c>
      <c r="L3" s="76">
        <v>2</v>
      </c>
      <c r="M3" s="76" t="s">
        <v>348</v>
      </c>
      <c r="N3" s="82">
        <v>2</v>
      </c>
      <c r="O3" s="82" t="s">
        <v>349</v>
      </c>
      <c r="P3" s="83">
        <v>2</v>
      </c>
      <c r="Q3" s="76" t="s">
        <v>367</v>
      </c>
      <c r="R3" s="83">
        <v>2</v>
      </c>
      <c r="S3" s="77" t="s">
        <v>25</v>
      </c>
      <c r="U3" s="81">
        <v>3</v>
      </c>
      <c r="V3" s="76" t="s">
        <v>50</v>
      </c>
    </row>
    <row r="4" spans="1:22" ht="12.75">
      <c r="A4" s="76">
        <v>4</v>
      </c>
      <c r="B4" s="77" t="s">
        <v>47</v>
      </c>
      <c r="C4" s="2"/>
      <c r="D4" s="76">
        <v>3</v>
      </c>
      <c r="E4" s="77" t="s">
        <v>33</v>
      </c>
      <c r="F4" s="77">
        <v>3</v>
      </c>
      <c r="G4" s="77" t="s">
        <v>353</v>
      </c>
      <c r="H4" s="82">
        <v>3</v>
      </c>
      <c r="I4" s="82" t="s">
        <v>347</v>
      </c>
      <c r="J4" s="85">
        <v>3</v>
      </c>
      <c r="K4" s="85" t="s">
        <v>347</v>
      </c>
      <c r="L4" s="76">
        <v>3</v>
      </c>
      <c r="M4" s="76" t="s">
        <v>351</v>
      </c>
      <c r="N4" s="82">
        <v>3</v>
      </c>
      <c r="O4" s="82" t="s">
        <v>352</v>
      </c>
      <c r="P4" s="83">
        <v>3</v>
      </c>
      <c r="Q4" s="77" t="s">
        <v>353</v>
      </c>
      <c r="R4" s="83">
        <v>3</v>
      </c>
      <c r="S4" s="77" t="s">
        <v>26</v>
      </c>
      <c r="U4" s="81">
        <v>4</v>
      </c>
      <c r="V4" s="84" t="s">
        <v>51</v>
      </c>
    </row>
    <row r="5" spans="1:22" ht="12.75">
      <c r="A5" s="76">
        <v>5</v>
      </c>
      <c r="B5" s="77" t="s">
        <v>723</v>
      </c>
      <c r="C5" s="2"/>
      <c r="D5" s="76">
        <v>4</v>
      </c>
      <c r="E5" s="77" t="s">
        <v>355</v>
      </c>
      <c r="F5" s="77">
        <v>4</v>
      </c>
      <c r="G5" s="77" t="s">
        <v>39</v>
      </c>
      <c r="H5" s="82">
        <v>4</v>
      </c>
      <c r="I5" s="82" t="s">
        <v>35</v>
      </c>
      <c r="J5" s="85">
        <v>4</v>
      </c>
      <c r="K5" s="85" t="s">
        <v>35</v>
      </c>
      <c r="L5" s="76">
        <v>4</v>
      </c>
      <c r="M5" s="76" t="s">
        <v>353</v>
      </c>
      <c r="N5" s="82">
        <v>4</v>
      </c>
      <c r="O5" s="82" t="s">
        <v>357</v>
      </c>
      <c r="P5" s="83">
        <v>4</v>
      </c>
      <c r="Q5" s="77" t="s">
        <v>356</v>
      </c>
      <c r="R5" s="83">
        <v>4</v>
      </c>
      <c r="S5" s="77" t="s">
        <v>27</v>
      </c>
      <c r="U5" s="81">
        <v>5</v>
      </c>
      <c r="V5" s="76" t="s">
        <v>52</v>
      </c>
    </row>
    <row r="6" spans="4:22" ht="12.75">
      <c r="D6" s="76">
        <v>5</v>
      </c>
      <c r="E6" s="76" t="s">
        <v>724</v>
      </c>
      <c r="F6" s="77">
        <v>5</v>
      </c>
      <c r="G6" s="77" t="s">
        <v>35</v>
      </c>
      <c r="H6" s="82">
        <v>5</v>
      </c>
      <c r="I6" s="82" t="s">
        <v>36</v>
      </c>
      <c r="J6" s="85">
        <v>5</v>
      </c>
      <c r="K6" s="85" t="s">
        <v>36</v>
      </c>
      <c r="L6" s="76">
        <v>5</v>
      </c>
      <c r="M6" s="76" t="s">
        <v>39</v>
      </c>
      <c r="N6" s="82">
        <v>5</v>
      </c>
      <c r="O6" s="82" t="s">
        <v>359</v>
      </c>
      <c r="P6" s="83">
        <v>5</v>
      </c>
      <c r="Q6" s="77" t="s">
        <v>360</v>
      </c>
      <c r="R6" s="83">
        <v>5</v>
      </c>
      <c r="S6" s="77" t="s">
        <v>28</v>
      </c>
      <c r="U6" s="81">
        <v>6</v>
      </c>
      <c r="V6" s="76" t="s">
        <v>53</v>
      </c>
    </row>
    <row r="7" spans="6:22" ht="12.75">
      <c r="F7" s="77">
        <v>6</v>
      </c>
      <c r="G7" s="77" t="s">
        <v>36</v>
      </c>
      <c r="H7" s="82">
        <v>6</v>
      </c>
      <c r="I7" s="82" t="s">
        <v>38</v>
      </c>
      <c r="J7" s="85">
        <v>6</v>
      </c>
      <c r="K7" s="85" t="s">
        <v>38</v>
      </c>
      <c r="L7" s="76">
        <v>6</v>
      </c>
      <c r="M7" s="76" t="s">
        <v>356</v>
      </c>
      <c r="N7" s="82">
        <v>6</v>
      </c>
      <c r="O7" s="82" t="s">
        <v>351</v>
      </c>
      <c r="P7" s="83">
        <v>6</v>
      </c>
      <c r="Q7" s="77" t="s">
        <v>354</v>
      </c>
      <c r="R7" s="83">
        <v>6</v>
      </c>
      <c r="S7" s="77" t="s">
        <v>29</v>
      </c>
      <c r="U7" s="81">
        <v>7</v>
      </c>
      <c r="V7" s="76" t="s">
        <v>54</v>
      </c>
    </row>
    <row r="8" spans="6:22" ht="12.75">
      <c r="F8" s="77">
        <v>7</v>
      </c>
      <c r="G8" s="77" t="s">
        <v>37</v>
      </c>
      <c r="H8" s="82">
        <v>7</v>
      </c>
      <c r="I8" s="82" t="s">
        <v>41</v>
      </c>
      <c r="J8" s="85">
        <v>7</v>
      </c>
      <c r="K8" s="85" t="s">
        <v>41</v>
      </c>
      <c r="L8" s="76">
        <v>7</v>
      </c>
      <c r="M8" s="76" t="s">
        <v>358</v>
      </c>
      <c r="N8" s="82">
        <v>7</v>
      </c>
      <c r="O8" s="82" t="s">
        <v>362</v>
      </c>
      <c r="P8" s="83">
        <v>7</v>
      </c>
      <c r="Q8" s="77" t="s">
        <v>363</v>
      </c>
      <c r="R8" s="83">
        <v>7</v>
      </c>
      <c r="S8" s="77" t="s">
        <v>30</v>
      </c>
      <c r="U8" s="81">
        <v>8</v>
      </c>
      <c r="V8" s="76" t="s">
        <v>55</v>
      </c>
    </row>
    <row r="9" spans="6:22" ht="12.75">
      <c r="F9" s="77">
        <v>8</v>
      </c>
      <c r="G9" s="86" t="s">
        <v>40</v>
      </c>
      <c r="H9" s="82">
        <v>8</v>
      </c>
      <c r="I9" s="82" t="s">
        <v>724</v>
      </c>
      <c r="J9" s="85">
        <v>8</v>
      </c>
      <c r="K9" s="85" t="s">
        <v>724</v>
      </c>
      <c r="L9" s="76">
        <v>8</v>
      </c>
      <c r="M9" s="76" t="s">
        <v>361</v>
      </c>
      <c r="N9" s="82">
        <v>8</v>
      </c>
      <c r="O9" s="82" t="s">
        <v>41</v>
      </c>
      <c r="P9" s="83">
        <v>8</v>
      </c>
      <c r="Q9" s="77" t="s">
        <v>365</v>
      </c>
      <c r="R9" s="83">
        <v>8</v>
      </c>
      <c r="S9" s="76" t="s">
        <v>723</v>
      </c>
      <c r="U9" s="81">
        <v>9</v>
      </c>
      <c r="V9" s="76" t="s">
        <v>56</v>
      </c>
    </row>
    <row r="10" spans="6:22" ht="12.75">
      <c r="F10" s="77">
        <v>9</v>
      </c>
      <c r="G10" s="86" t="s">
        <v>38</v>
      </c>
      <c r="H10" s="1"/>
      <c r="I10" s="1"/>
      <c r="J10" s="1"/>
      <c r="L10" s="76">
        <v>9</v>
      </c>
      <c r="M10" s="76" t="s">
        <v>364</v>
      </c>
      <c r="N10" s="82">
        <v>9</v>
      </c>
      <c r="O10" s="82" t="s">
        <v>723</v>
      </c>
      <c r="P10" s="83">
        <v>9</v>
      </c>
      <c r="Q10" s="76" t="s">
        <v>369</v>
      </c>
      <c r="U10" s="81">
        <v>10</v>
      </c>
      <c r="V10" s="76" t="s">
        <v>57</v>
      </c>
    </row>
    <row r="11" spans="6:22" ht="12.75">
      <c r="F11" s="77">
        <v>10</v>
      </c>
      <c r="G11" s="77" t="s">
        <v>41</v>
      </c>
      <c r="H11" s="1"/>
      <c r="I11" s="1"/>
      <c r="J11" s="1"/>
      <c r="L11" s="76">
        <v>10</v>
      </c>
      <c r="M11" s="76" t="s">
        <v>366</v>
      </c>
      <c r="P11" s="83">
        <v>10</v>
      </c>
      <c r="Q11" s="76" t="s">
        <v>370</v>
      </c>
      <c r="U11" s="81">
        <v>11</v>
      </c>
      <c r="V11" s="76" t="s">
        <v>58</v>
      </c>
    </row>
    <row r="12" spans="6:22" ht="12.75">
      <c r="F12" s="77">
        <v>11</v>
      </c>
      <c r="G12" s="77" t="s">
        <v>724</v>
      </c>
      <c r="H12" s="1"/>
      <c r="I12" s="1"/>
      <c r="J12" s="1"/>
      <c r="L12" s="76">
        <v>11</v>
      </c>
      <c r="M12" s="76" t="s">
        <v>368</v>
      </c>
      <c r="P12" s="83">
        <v>11</v>
      </c>
      <c r="Q12" s="77" t="s">
        <v>350</v>
      </c>
      <c r="U12" s="81">
        <v>12</v>
      </c>
      <c r="V12" s="76" t="s">
        <v>59</v>
      </c>
    </row>
    <row r="13" spans="7:22" ht="12.75">
      <c r="G13" s="1"/>
      <c r="H13" s="1"/>
      <c r="J13" s="1"/>
      <c r="L13" s="76">
        <v>12</v>
      </c>
      <c r="M13" s="76" t="s">
        <v>363</v>
      </c>
      <c r="P13" s="83">
        <v>12</v>
      </c>
      <c r="Q13" s="76" t="s">
        <v>41</v>
      </c>
      <c r="U13" s="81">
        <v>13</v>
      </c>
      <c r="V13" s="76" t="s">
        <v>60</v>
      </c>
    </row>
    <row r="14" spans="7:22" ht="12.75">
      <c r="G14" s="1"/>
      <c r="H14" s="1"/>
      <c r="J14" s="1"/>
      <c r="L14" s="76">
        <v>13</v>
      </c>
      <c r="M14" s="76" t="s">
        <v>37</v>
      </c>
      <c r="N14" s="88"/>
      <c r="P14" s="83">
        <v>13</v>
      </c>
      <c r="Q14" s="76" t="s">
        <v>723</v>
      </c>
      <c r="U14" s="81">
        <v>14</v>
      </c>
      <c r="V14" s="76" t="s">
        <v>61</v>
      </c>
    </row>
    <row r="15" spans="7:22" ht="12.75">
      <c r="G15" s="89"/>
      <c r="H15" s="1"/>
      <c r="J15" s="1"/>
      <c r="L15" s="76">
        <v>14</v>
      </c>
      <c r="M15" s="76" t="s">
        <v>365</v>
      </c>
      <c r="U15" s="81">
        <v>15</v>
      </c>
      <c r="V15" s="76" t="s">
        <v>62</v>
      </c>
    </row>
    <row r="16" spans="7:22" ht="12.75">
      <c r="G16" s="89"/>
      <c r="L16" s="76">
        <v>15</v>
      </c>
      <c r="M16" s="76" t="s">
        <v>41</v>
      </c>
      <c r="U16" s="81">
        <v>16</v>
      </c>
      <c r="V16" s="76" t="s">
        <v>63</v>
      </c>
    </row>
    <row r="17" spans="7:22" ht="12.75">
      <c r="G17" s="89"/>
      <c r="L17" s="76">
        <v>16</v>
      </c>
      <c r="M17" s="76" t="s">
        <v>724</v>
      </c>
      <c r="U17" s="81">
        <v>17</v>
      </c>
      <c r="V17" s="76" t="s">
        <v>64</v>
      </c>
    </row>
    <row r="18" spans="7:22" ht="12.75">
      <c r="G18" s="89"/>
      <c r="U18" s="81">
        <v>18</v>
      </c>
      <c r="V18" s="76" t="s">
        <v>65</v>
      </c>
    </row>
    <row r="19" spans="7:22" ht="12.75">
      <c r="G19" s="89"/>
      <c r="U19" s="81">
        <v>19</v>
      </c>
      <c r="V19" s="76" t="s">
        <v>66</v>
      </c>
    </row>
    <row r="20" spans="7:22" ht="12.75">
      <c r="G20" s="89"/>
      <c r="U20" s="81">
        <v>20</v>
      </c>
      <c r="V20" s="76" t="s">
        <v>67</v>
      </c>
    </row>
    <row r="21" spans="7:22" ht="12.75">
      <c r="G21" s="89"/>
      <c r="U21" s="81">
        <v>21</v>
      </c>
      <c r="V21" s="76" t="s">
        <v>68</v>
      </c>
    </row>
    <row r="22" spans="7:22" ht="12.75">
      <c r="G22" s="89"/>
      <c r="U22" s="81">
        <v>22</v>
      </c>
      <c r="V22" s="76" t="s">
        <v>69</v>
      </c>
    </row>
    <row r="23" spans="7:22" ht="12.75">
      <c r="G23" s="89"/>
      <c r="U23" s="81">
        <v>23</v>
      </c>
      <c r="V23" s="76" t="s">
        <v>70</v>
      </c>
    </row>
    <row r="24" spans="7:22" ht="12.75">
      <c r="G24" s="89"/>
      <c r="U24" s="81">
        <v>24</v>
      </c>
      <c r="V24" s="76" t="s">
        <v>71</v>
      </c>
    </row>
    <row r="25" spans="7:22" ht="12.75">
      <c r="G25" s="89"/>
      <c r="U25" s="81">
        <v>25</v>
      </c>
      <c r="V25" s="76" t="s">
        <v>72</v>
      </c>
    </row>
    <row r="26" spans="7:22" ht="12.75">
      <c r="G26" s="89"/>
      <c r="U26" s="81">
        <v>26</v>
      </c>
      <c r="V26" s="76" t="s">
        <v>73</v>
      </c>
    </row>
    <row r="27" spans="7:22" ht="12.75">
      <c r="G27" s="89"/>
      <c r="U27" s="81">
        <v>27</v>
      </c>
      <c r="V27" s="76" t="s">
        <v>74</v>
      </c>
    </row>
    <row r="28" spans="21:22" ht="12.75">
      <c r="U28" s="81">
        <v>28</v>
      </c>
      <c r="V28" s="76" t="s">
        <v>75</v>
      </c>
    </row>
    <row r="29" spans="21:22" ht="12.75">
      <c r="U29" s="81">
        <v>29</v>
      </c>
      <c r="V29" s="76" t="s">
        <v>76</v>
      </c>
    </row>
    <row r="30" spans="21:22" ht="12.75">
      <c r="U30" s="81">
        <v>30</v>
      </c>
      <c r="V30" s="76" t="s">
        <v>77</v>
      </c>
    </row>
    <row r="31" spans="21:22" ht="12.75">
      <c r="U31" s="81">
        <v>31</v>
      </c>
      <c r="V31" s="76" t="s">
        <v>78</v>
      </c>
    </row>
    <row r="32" spans="21:22" ht="12.75">
      <c r="U32" s="81">
        <v>32</v>
      </c>
      <c r="V32" s="76" t="s">
        <v>79</v>
      </c>
    </row>
    <row r="33" spans="21:22" ht="12.75">
      <c r="U33" s="81">
        <v>33</v>
      </c>
      <c r="V33" s="76" t="s">
        <v>80</v>
      </c>
    </row>
    <row r="34" spans="21:22" ht="12.75">
      <c r="U34" s="81">
        <v>34</v>
      </c>
      <c r="V34" s="76" t="s">
        <v>81</v>
      </c>
    </row>
    <row r="35" spans="21:22" ht="12.75">
      <c r="U35" s="81">
        <v>35</v>
      </c>
      <c r="V35" s="76" t="s">
        <v>82</v>
      </c>
    </row>
    <row r="36" spans="21:22" ht="12.75">
      <c r="U36" s="81">
        <v>36</v>
      </c>
      <c r="V36" s="76" t="s">
        <v>83</v>
      </c>
    </row>
    <row r="37" spans="21:22" ht="12.75">
      <c r="U37" s="81">
        <v>37</v>
      </c>
      <c r="V37" s="76" t="s">
        <v>84</v>
      </c>
    </row>
    <row r="38" spans="21:22" ht="12.75">
      <c r="U38" s="81">
        <v>38</v>
      </c>
      <c r="V38" s="76" t="s">
        <v>85</v>
      </c>
    </row>
    <row r="39" spans="21:22" ht="12.75">
      <c r="U39" s="81">
        <v>39</v>
      </c>
      <c r="V39" s="76" t="s">
        <v>86</v>
      </c>
    </row>
    <row r="40" spans="21:22" ht="12.75">
      <c r="U40" s="81">
        <v>40</v>
      </c>
      <c r="V40" s="76" t="s">
        <v>87</v>
      </c>
    </row>
    <row r="41" spans="21:22" ht="12.75">
      <c r="U41" s="81">
        <v>41</v>
      </c>
      <c r="V41" s="76" t="s">
        <v>88</v>
      </c>
    </row>
    <row r="42" spans="21:22" ht="12.75">
      <c r="U42" s="81">
        <v>42</v>
      </c>
      <c r="V42" s="76" t="s">
        <v>89</v>
      </c>
    </row>
    <row r="43" spans="21:22" ht="12.75">
      <c r="U43" s="81">
        <v>43</v>
      </c>
      <c r="V43" s="76" t="s">
        <v>90</v>
      </c>
    </row>
    <row r="44" spans="21:22" ht="12.75">
      <c r="U44" s="81">
        <v>44</v>
      </c>
      <c r="V44" s="76" t="s">
        <v>91</v>
      </c>
    </row>
    <row r="45" spans="21:22" ht="12.75">
      <c r="U45" s="81">
        <v>45</v>
      </c>
      <c r="V45" s="76" t="s">
        <v>92</v>
      </c>
    </row>
    <row r="46" spans="21:22" ht="12.75">
      <c r="U46" s="81">
        <v>46</v>
      </c>
      <c r="V46" s="76" t="s">
        <v>93</v>
      </c>
    </row>
    <row r="47" spans="21:22" ht="12.75">
      <c r="U47" s="81">
        <v>47</v>
      </c>
      <c r="V47" s="76" t="s">
        <v>94</v>
      </c>
    </row>
    <row r="48" spans="21:22" ht="12.75">
      <c r="U48" s="81">
        <v>48</v>
      </c>
      <c r="V48" s="76" t="s">
        <v>95</v>
      </c>
    </row>
    <row r="49" spans="21:22" ht="12.75">
      <c r="U49" s="81">
        <v>49</v>
      </c>
      <c r="V49" s="76" t="s">
        <v>96</v>
      </c>
    </row>
    <row r="50" spans="21:22" ht="12.75">
      <c r="U50" s="81">
        <v>50</v>
      </c>
      <c r="V50" s="76" t="s">
        <v>97</v>
      </c>
    </row>
    <row r="51" spans="21:22" ht="12.75">
      <c r="U51" s="81">
        <v>51</v>
      </c>
      <c r="V51" s="76" t="s">
        <v>98</v>
      </c>
    </row>
    <row r="52" spans="21:22" ht="12.75">
      <c r="U52" s="81">
        <v>52</v>
      </c>
      <c r="V52" s="76" t="s">
        <v>99</v>
      </c>
    </row>
    <row r="53" spans="21:22" ht="12.75">
      <c r="U53" s="81">
        <v>53</v>
      </c>
      <c r="V53" s="76" t="s">
        <v>100</v>
      </c>
    </row>
    <row r="54" spans="21:22" ht="12.75">
      <c r="U54" s="81">
        <v>54</v>
      </c>
      <c r="V54" s="76" t="s">
        <v>101</v>
      </c>
    </row>
    <row r="55" spans="21:22" ht="12.75">
      <c r="U55" s="81">
        <v>55</v>
      </c>
      <c r="V55" s="76" t="s">
        <v>102</v>
      </c>
    </row>
    <row r="56" spans="21:22" ht="12.75">
      <c r="U56" s="81">
        <v>56</v>
      </c>
      <c r="V56" s="76" t="s">
        <v>103</v>
      </c>
    </row>
    <row r="57" spans="21:22" ht="12.75">
      <c r="U57" s="81">
        <v>57</v>
      </c>
      <c r="V57" s="76" t="s">
        <v>104</v>
      </c>
    </row>
    <row r="58" spans="21:22" ht="12.75">
      <c r="U58" s="81">
        <v>58</v>
      </c>
      <c r="V58" s="76" t="s">
        <v>105</v>
      </c>
    </row>
    <row r="59" spans="21:22" ht="12.75">
      <c r="U59" s="81">
        <v>59</v>
      </c>
      <c r="V59" s="76" t="s">
        <v>106</v>
      </c>
    </row>
    <row r="60" spans="21:22" ht="12.75">
      <c r="U60" s="81">
        <v>60</v>
      </c>
      <c r="V60" s="76" t="s">
        <v>107</v>
      </c>
    </row>
    <row r="61" spans="21:22" ht="12.75">
      <c r="U61" s="81">
        <v>61</v>
      </c>
      <c r="V61" s="76" t="s">
        <v>108</v>
      </c>
    </row>
    <row r="62" spans="21:22" ht="12.75">
      <c r="U62" s="81">
        <v>62</v>
      </c>
      <c r="V62" s="76" t="s">
        <v>109</v>
      </c>
    </row>
    <row r="63" spans="21:22" ht="12.75">
      <c r="U63" s="81">
        <v>63</v>
      </c>
      <c r="V63" s="76" t="s">
        <v>110</v>
      </c>
    </row>
    <row r="64" spans="21:22" ht="12.75">
      <c r="U64" s="81">
        <v>64</v>
      </c>
      <c r="V64" s="76" t="s">
        <v>111</v>
      </c>
    </row>
    <row r="65" spans="21:22" ht="12.75">
      <c r="U65" s="81">
        <v>65</v>
      </c>
      <c r="V65" s="76" t="s">
        <v>112</v>
      </c>
    </row>
    <row r="66" spans="21:22" ht="12.75">
      <c r="U66" s="81">
        <v>66</v>
      </c>
      <c r="V66" s="76" t="s">
        <v>113</v>
      </c>
    </row>
    <row r="67" spans="21:22" ht="12.75">
      <c r="U67" s="81">
        <v>67</v>
      </c>
      <c r="V67" s="76" t="s">
        <v>114</v>
      </c>
    </row>
    <row r="68" spans="21:22" ht="12.75">
      <c r="U68" s="81">
        <v>68</v>
      </c>
      <c r="V68" s="76" t="s">
        <v>115</v>
      </c>
    </row>
    <row r="69" spans="21:22" ht="12.75">
      <c r="U69" s="81">
        <v>69</v>
      </c>
      <c r="V69" s="76" t="s">
        <v>116</v>
      </c>
    </row>
    <row r="70" spans="21:22" ht="12.75">
      <c r="U70" s="81">
        <v>70</v>
      </c>
      <c r="V70" s="76" t="s">
        <v>117</v>
      </c>
    </row>
    <row r="71" spans="21:22" ht="12.75">
      <c r="U71" s="81">
        <v>71</v>
      </c>
      <c r="V71" s="76" t="s">
        <v>118</v>
      </c>
    </row>
    <row r="72" spans="21:22" ht="12.75">
      <c r="U72" s="81">
        <v>72</v>
      </c>
      <c r="V72" s="76" t="s">
        <v>119</v>
      </c>
    </row>
    <row r="73" spans="21:22" ht="12.75">
      <c r="U73" s="81">
        <v>73</v>
      </c>
      <c r="V73" s="76" t="s">
        <v>120</v>
      </c>
    </row>
    <row r="74" spans="21:22" ht="12.75">
      <c r="U74" s="81">
        <v>74</v>
      </c>
      <c r="V74" s="76" t="s">
        <v>121</v>
      </c>
    </row>
    <row r="75" spans="21:22" ht="12.75">
      <c r="U75" s="81">
        <v>75</v>
      </c>
      <c r="V75" s="76" t="s">
        <v>122</v>
      </c>
    </row>
    <row r="76" spans="21:22" ht="12.75">
      <c r="U76" s="81">
        <v>76</v>
      </c>
      <c r="V76" s="76" t="s">
        <v>123</v>
      </c>
    </row>
    <row r="77" spans="21:22" ht="12.75">
      <c r="U77" s="81">
        <v>77</v>
      </c>
      <c r="V77" s="76" t="s">
        <v>124</v>
      </c>
    </row>
    <row r="78" spans="21:22" ht="12.75">
      <c r="U78" s="81">
        <v>78</v>
      </c>
      <c r="V78" s="76" t="s">
        <v>125</v>
      </c>
    </row>
    <row r="79" spans="21:22" ht="12.75">
      <c r="U79" s="81">
        <v>79</v>
      </c>
      <c r="V79" s="76" t="s">
        <v>126</v>
      </c>
    </row>
    <row r="80" spans="21:22" ht="12.75">
      <c r="U80" s="81">
        <v>80</v>
      </c>
      <c r="V80" s="76" t="s">
        <v>127</v>
      </c>
    </row>
    <row r="81" spans="21:22" ht="12.75">
      <c r="U81" s="81">
        <v>81</v>
      </c>
      <c r="V81" s="76" t="s">
        <v>128</v>
      </c>
    </row>
    <row r="82" spans="21:22" ht="12.75">
      <c r="U82" s="81">
        <v>82</v>
      </c>
      <c r="V82" s="76" t="s">
        <v>129</v>
      </c>
    </row>
    <row r="83" spans="21:22" ht="12.75">
      <c r="U83" s="81">
        <v>83</v>
      </c>
      <c r="V83" s="76" t="s">
        <v>725</v>
      </c>
    </row>
    <row r="84" spans="21:22" ht="12.75">
      <c r="U84" s="81">
        <v>84</v>
      </c>
      <c r="V84" s="76" t="s">
        <v>726</v>
      </c>
    </row>
    <row r="85" spans="21:22" ht="12.75">
      <c r="U85" s="81">
        <v>85</v>
      </c>
      <c r="V85" s="76" t="s">
        <v>130</v>
      </c>
    </row>
    <row r="86" spans="21:22" ht="12.75">
      <c r="U86" s="81">
        <v>86</v>
      </c>
      <c r="V86" s="76" t="s">
        <v>131</v>
      </c>
    </row>
    <row r="87" spans="21:22" ht="12.75">
      <c r="U87" s="81">
        <v>87</v>
      </c>
      <c r="V87" s="76" t="s">
        <v>132</v>
      </c>
    </row>
    <row r="88" spans="21:22" ht="12.75">
      <c r="U88" s="81">
        <v>88</v>
      </c>
      <c r="V88" s="76" t="s">
        <v>133</v>
      </c>
    </row>
    <row r="89" spans="21:22" ht="12.75">
      <c r="U89" s="81">
        <v>89</v>
      </c>
      <c r="V89" s="76" t="s">
        <v>134</v>
      </c>
    </row>
    <row r="90" spans="21:22" ht="12.75">
      <c r="U90" s="81">
        <v>90</v>
      </c>
      <c r="V90" s="76" t="s">
        <v>135</v>
      </c>
    </row>
    <row r="91" spans="21:22" ht="12.75">
      <c r="U91" s="81">
        <v>91</v>
      </c>
      <c r="V91" s="76" t="s">
        <v>136</v>
      </c>
    </row>
    <row r="92" spans="21:22" ht="12.75">
      <c r="U92" s="81">
        <v>92</v>
      </c>
      <c r="V92" s="76" t="s">
        <v>137</v>
      </c>
    </row>
    <row r="93" spans="21:22" ht="12.75">
      <c r="U93" s="81">
        <v>93</v>
      </c>
      <c r="V93" s="76" t="s">
        <v>138</v>
      </c>
    </row>
    <row r="94" spans="21:22" ht="12.75">
      <c r="U94" s="81">
        <v>94</v>
      </c>
      <c r="V94" s="76" t="s">
        <v>139</v>
      </c>
    </row>
    <row r="95" spans="21:22" ht="12.75">
      <c r="U95" s="81">
        <v>95</v>
      </c>
      <c r="V95" s="76" t="s">
        <v>140</v>
      </c>
    </row>
    <row r="96" spans="21:22" ht="12.75">
      <c r="U96" s="81">
        <v>96</v>
      </c>
      <c r="V96" s="76" t="s">
        <v>141</v>
      </c>
    </row>
    <row r="97" spans="21:22" ht="12.75">
      <c r="U97" s="81">
        <v>97</v>
      </c>
      <c r="V97" s="76" t="s">
        <v>142</v>
      </c>
    </row>
    <row r="98" spans="21:22" ht="12.75">
      <c r="U98" s="81">
        <v>98</v>
      </c>
      <c r="V98" s="76" t="s">
        <v>143</v>
      </c>
    </row>
    <row r="99" spans="21:22" ht="12.75">
      <c r="U99" s="81">
        <v>99</v>
      </c>
      <c r="V99" s="76" t="s">
        <v>144</v>
      </c>
    </row>
    <row r="100" spans="21:22" ht="12.75">
      <c r="U100" s="81">
        <v>100</v>
      </c>
      <c r="V100" s="76" t="s">
        <v>145</v>
      </c>
    </row>
    <row r="101" spans="21:22" ht="12.75">
      <c r="U101" s="81">
        <v>101</v>
      </c>
      <c r="V101" s="76" t="s">
        <v>146</v>
      </c>
    </row>
    <row r="102" spans="21:22" ht="12.75">
      <c r="U102" s="81">
        <v>102</v>
      </c>
      <c r="V102" s="76" t="s">
        <v>147</v>
      </c>
    </row>
    <row r="103" spans="21:22" ht="12.75">
      <c r="U103" s="81">
        <v>103</v>
      </c>
      <c r="V103" s="76" t="s">
        <v>148</v>
      </c>
    </row>
    <row r="104" spans="21:22" ht="12.75">
      <c r="U104" s="81">
        <v>104</v>
      </c>
      <c r="V104" s="76" t="s">
        <v>149</v>
      </c>
    </row>
    <row r="105" spans="21:22" ht="12.75">
      <c r="U105" s="81">
        <v>105</v>
      </c>
      <c r="V105" s="76" t="s">
        <v>150</v>
      </c>
    </row>
    <row r="106" spans="21:22" ht="12.75">
      <c r="U106" s="81">
        <v>106</v>
      </c>
      <c r="V106" s="76" t="s">
        <v>151</v>
      </c>
    </row>
    <row r="107" spans="21:22" ht="12.75">
      <c r="U107" s="81">
        <v>107</v>
      </c>
      <c r="V107" s="76" t="s">
        <v>152</v>
      </c>
    </row>
    <row r="108" spans="21:22" ht="12.75">
      <c r="U108" s="81">
        <v>108</v>
      </c>
      <c r="V108" s="76" t="s">
        <v>153</v>
      </c>
    </row>
    <row r="109" spans="21:22" ht="12.75">
      <c r="U109" s="81">
        <v>109</v>
      </c>
      <c r="V109" s="76" t="s">
        <v>154</v>
      </c>
    </row>
    <row r="110" spans="21:22" ht="12.75">
      <c r="U110" s="81">
        <v>110</v>
      </c>
      <c r="V110" s="76" t="s">
        <v>155</v>
      </c>
    </row>
    <row r="111" spans="21:22" ht="12.75">
      <c r="U111" s="81">
        <v>111</v>
      </c>
      <c r="V111" s="76" t="s">
        <v>156</v>
      </c>
    </row>
    <row r="112" spans="21:22" ht="12.75">
      <c r="U112" s="81">
        <v>112</v>
      </c>
      <c r="V112" s="76" t="s">
        <v>157</v>
      </c>
    </row>
    <row r="113" spans="21:22" ht="12.75">
      <c r="U113" s="81">
        <v>113</v>
      </c>
      <c r="V113" s="76" t="s">
        <v>158</v>
      </c>
    </row>
    <row r="114" spans="21:22" ht="12.75">
      <c r="U114" s="81">
        <v>114</v>
      </c>
      <c r="V114" s="76" t="s">
        <v>159</v>
      </c>
    </row>
    <row r="115" spans="21:22" ht="12.75">
      <c r="U115" s="81">
        <v>115</v>
      </c>
      <c r="V115" s="76" t="s">
        <v>160</v>
      </c>
    </row>
    <row r="116" spans="21:22" ht="12.75">
      <c r="U116" s="81">
        <v>116</v>
      </c>
      <c r="V116" s="76" t="s">
        <v>161</v>
      </c>
    </row>
    <row r="117" spans="21:22" ht="12.75">
      <c r="U117" s="81">
        <v>117</v>
      </c>
      <c r="V117" s="76" t="s">
        <v>162</v>
      </c>
    </row>
    <row r="118" spans="21:22" ht="12.75">
      <c r="U118" s="81">
        <v>118</v>
      </c>
      <c r="V118" s="76" t="s">
        <v>163</v>
      </c>
    </row>
    <row r="119" spans="21:22" ht="12.75">
      <c r="U119" s="81">
        <v>119</v>
      </c>
      <c r="V119" s="76" t="s">
        <v>164</v>
      </c>
    </row>
    <row r="120" spans="21:22" ht="12.75">
      <c r="U120" s="81">
        <v>120</v>
      </c>
      <c r="V120" s="76" t="s">
        <v>165</v>
      </c>
    </row>
    <row r="121" spans="21:22" ht="12.75">
      <c r="U121" s="81">
        <v>121</v>
      </c>
      <c r="V121" s="76" t="s">
        <v>166</v>
      </c>
    </row>
    <row r="122" spans="21:22" ht="12.75">
      <c r="U122" s="81">
        <v>122</v>
      </c>
      <c r="V122" s="76" t="s">
        <v>167</v>
      </c>
    </row>
    <row r="123" spans="21:22" ht="12.75">
      <c r="U123" s="81">
        <v>123</v>
      </c>
      <c r="V123" s="76" t="s">
        <v>168</v>
      </c>
    </row>
    <row r="124" spans="21:22" ht="12.75">
      <c r="U124" s="81">
        <v>124</v>
      </c>
      <c r="V124" s="76" t="s">
        <v>169</v>
      </c>
    </row>
    <row r="125" spans="21:22" ht="12.75">
      <c r="U125" s="81">
        <v>125</v>
      </c>
      <c r="V125" s="76" t="s">
        <v>170</v>
      </c>
    </row>
    <row r="126" spans="21:22" ht="12.75">
      <c r="U126" s="81">
        <v>126</v>
      </c>
      <c r="V126" s="76" t="s">
        <v>171</v>
      </c>
    </row>
    <row r="127" spans="21:22" ht="12.75">
      <c r="U127" s="81">
        <v>127</v>
      </c>
      <c r="V127" s="76" t="s">
        <v>172</v>
      </c>
    </row>
    <row r="128" spans="21:22" ht="12.75">
      <c r="U128" s="81">
        <v>128</v>
      </c>
      <c r="V128" s="76" t="s">
        <v>173</v>
      </c>
    </row>
    <row r="129" spans="21:22" ht="12.75">
      <c r="U129" s="81">
        <v>129</v>
      </c>
      <c r="V129" s="76" t="s">
        <v>174</v>
      </c>
    </row>
    <row r="130" spans="21:22" ht="12.75">
      <c r="U130" s="81">
        <v>130</v>
      </c>
      <c r="V130" s="76" t="s">
        <v>175</v>
      </c>
    </row>
    <row r="131" spans="21:22" ht="12.75">
      <c r="U131" s="81">
        <v>131</v>
      </c>
      <c r="V131" s="76" t="s">
        <v>176</v>
      </c>
    </row>
    <row r="132" spans="21:22" ht="12.75">
      <c r="U132" s="81">
        <v>132</v>
      </c>
      <c r="V132" s="76" t="s">
        <v>177</v>
      </c>
    </row>
    <row r="133" spans="21:22" ht="12.75">
      <c r="U133" s="81">
        <v>133</v>
      </c>
      <c r="V133" s="76" t="s">
        <v>178</v>
      </c>
    </row>
    <row r="134" spans="21:22" ht="12.75">
      <c r="U134" s="81">
        <v>134</v>
      </c>
      <c r="V134" s="76" t="s">
        <v>179</v>
      </c>
    </row>
    <row r="135" spans="21:22" ht="12.75">
      <c r="U135" s="81">
        <v>135</v>
      </c>
      <c r="V135" s="76" t="s">
        <v>180</v>
      </c>
    </row>
    <row r="136" spans="21:22" ht="12.75">
      <c r="U136" s="81">
        <v>136</v>
      </c>
      <c r="V136" s="76" t="s">
        <v>181</v>
      </c>
    </row>
    <row r="137" spans="21:22" ht="12.75">
      <c r="U137" s="81">
        <v>137</v>
      </c>
      <c r="V137" s="76" t="s">
        <v>182</v>
      </c>
    </row>
    <row r="138" spans="21:22" ht="12.75">
      <c r="U138" s="81">
        <v>138</v>
      </c>
      <c r="V138" s="76" t="s">
        <v>183</v>
      </c>
    </row>
    <row r="139" spans="21:22" ht="12.75">
      <c r="U139" s="81">
        <v>139</v>
      </c>
      <c r="V139" s="76" t="s">
        <v>184</v>
      </c>
    </row>
    <row r="140" spans="21:22" ht="12.75">
      <c r="U140" s="81">
        <v>140</v>
      </c>
      <c r="V140" s="76" t="s">
        <v>185</v>
      </c>
    </row>
    <row r="141" spans="21:22" ht="12.75">
      <c r="U141" s="81">
        <v>141</v>
      </c>
      <c r="V141" s="76" t="s">
        <v>186</v>
      </c>
    </row>
    <row r="142" spans="21:22" ht="12.75">
      <c r="U142" s="81">
        <v>142</v>
      </c>
      <c r="V142" s="76" t="s">
        <v>187</v>
      </c>
    </row>
    <row r="143" spans="21:22" ht="12.75">
      <c r="U143" s="81">
        <v>143</v>
      </c>
      <c r="V143" s="76" t="s">
        <v>188</v>
      </c>
    </row>
    <row r="144" spans="21:22" ht="12.75">
      <c r="U144" s="81">
        <v>144</v>
      </c>
      <c r="V144" s="76" t="s">
        <v>189</v>
      </c>
    </row>
    <row r="145" spans="21:22" ht="12.75">
      <c r="U145" s="81">
        <v>145</v>
      </c>
      <c r="V145" s="76" t="s">
        <v>190</v>
      </c>
    </row>
    <row r="146" spans="21:22" ht="12.75">
      <c r="U146" s="81">
        <v>146</v>
      </c>
      <c r="V146" s="76" t="s">
        <v>191</v>
      </c>
    </row>
    <row r="147" spans="21:22" ht="12.75">
      <c r="U147" s="81">
        <v>147</v>
      </c>
      <c r="V147" s="76" t="s">
        <v>192</v>
      </c>
    </row>
    <row r="148" spans="21:22" ht="12.75">
      <c r="U148" s="81">
        <v>148</v>
      </c>
      <c r="V148" s="76" t="s">
        <v>193</v>
      </c>
    </row>
    <row r="149" spans="21:22" ht="12.75">
      <c r="U149" s="81">
        <v>149</v>
      </c>
      <c r="V149" s="76" t="s">
        <v>194</v>
      </c>
    </row>
    <row r="150" spans="21:22" ht="12.75">
      <c r="U150" s="81">
        <v>150</v>
      </c>
      <c r="V150" s="76" t="s">
        <v>195</v>
      </c>
    </row>
    <row r="151" spans="21:22" ht="12.75">
      <c r="U151" s="81">
        <v>151</v>
      </c>
      <c r="V151" s="76" t="s">
        <v>196</v>
      </c>
    </row>
    <row r="152" spans="21:22" ht="12.75">
      <c r="U152" s="81">
        <v>152</v>
      </c>
      <c r="V152" s="76" t="s">
        <v>197</v>
      </c>
    </row>
    <row r="153" spans="21:22" ht="12.75">
      <c r="U153" s="81">
        <v>153</v>
      </c>
      <c r="V153" s="76" t="s">
        <v>198</v>
      </c>
    </row>
    <row r="154" spans="21:22" ht="12.75">
      <c r="U154" s="81">
        <v>154</v>
      </c>
      <c r="V154" s="76" t="s">
        <v>199</v>
      </c>
    </row>
    <row r="155" spans="21:22" ht="12.75">
      <c r="U155" s="81">
        <v>155</v>
      </c>
      <c r="V155" s="76" t="s">
        <v>200</v>
      </c>
    </row>
    <row r="156" spans="21:22" ht="12.75">
      <c r="U156" s="81">
        <v>156</v>
      </c>
      <c r="V156" s="76" t="s">
        <v>201</v>
      </c>
    </row>
    <row r="157" spans="21:22" ht="12.75">
      <c r="U157" s="81">
        <v>157</v>
      </c>
      <c r="V157" s="76" t="s">
        <v>202</v>
      </c>
    </row>
    <row r="158" spans="21:22" ht="12.75">
      <c r="U158" s="81">
        <v>158</v>
      </c>
      <c r="V158" s="76" t="s">
        <v>203</v>
      </c>
    </row>
    <row r="159" spans="21:22" ht="12.75">
      <c r="U159" s="81">
        <v>159</v>
      </c>
      <c r="V159" s="76" t="s">
        <v>204</v>
      </c>
    </row>
    <row r="160" spans="21:22" ht="12.75">
      <c r="U160" s="81">
        <v>160</v>
      </c>
      <c r="V160" s="76" t="s">
        <v>205</v>
      </c>
    </row>
    <row r="161" spans="21:22" ht="12.75">
      <c r="U161" s="81">
        <v>161</v>
      </c>
      <c r="V161" s="76" t="s">
        <v>206</v>
      </c>
    </row>
    <row r="162" spans="21:22" ht="12.75">
      <c r="U162" s="81">
        <v>162</v>
      </c>
      <c r="V162" s="76" t="s">
        <v>207</v>
      </c>
    </row>
    <row r="163" spans="21:22" ht="12.75">
      <c r="U163" s="81">
        <v>163</v>
      </c>
      <c r="V163" s="76" t="s">
        <v>208</v>
      </c>
    </row>
    <row r="164" spans="21:22" ht="12.75">
      <c r="U164" s="81">
        <v>164</v>
      </c>
      <c r="V164" s="76" t="s">
        <v>209</v>
      </c>
    </row>
    <row r="165" spans="21:22" ht="12.75">
      <c r="U165" s="81">
        <v>165</v>
      </c>
      <c r="V165" s="76" t="s">
        <v>210</v>
      </c>
    </row>
    <row r="166" spans="21:22" ht="12.75">
      <c r="U166" s="81">
        <v>166</v>
      </c>
      <c r="V166" s="76" t="s">
        <v>211</v>
      </c>
    </row>
    <row r="167" spans="21:22" ht="12.75">
      <c r="U167" s="81">
        <v>167</v>
      </c>
      <c r="V167" s="76" t="s">
        <v>212</v>
      </c>
    </row>
    <row r="168" spans="21:22" ht="12.75">
      <c r="U168" s="81">
        <v>168</v>
      </c>
      <c r="V168" s="76" t="s">
        <v>213</v>
      </c>
    </row>
    <row r="169" spans="21:22" ht="12.75">
      <c r="U169" s="81">
        <v>169</v>
      </c>
      <c r="V169" s="76" t="s">
        <v>214</v>
      </c>
    </row>
    <row r="170" spans="21:22" ht="12.75">
      <c r="U170" s="81">
        <v>170</v>
      </c>
      <c r="V170" s="76" t="s">
        <v>215</v>
      </c>
    </row>
    <row r="171" spans="21:22" ht="12.75">
      <c r="U171" s="81">
        <v>171</v>
      </c>
      <c r="V171" s="76" t="s">
        <v>216</v>
      </c>
    </row>
    <row r="172" spans="21:22" ht="12.75">
      <c r="U172" s="81">
        <v>172</v>
      </c>
      <c r="V172" s="76" t="s">
        <v>217</v>
      </c>
    </row>
    <row r="173" spans="21:22" ht="12.75">
      <c r="U173" s="81">
        <v>173</v>
      </c>
      <c r="V173" s="76" t="s">
        <v>218</v>
      </c>
    </row>
    <row r="174" spans="21:22" ht="12.75">
      <c r="U174" s="81">
        <v>174</v>
      </c>
      <c r="V174" s="76" t="s">
        <v>219</v>
      </c>
    </row>
    <row r="175" spans="21:22" ht="12.75">
      <c r="U175" s="81">
        <v>175</v>
      </c>
      <c r="V175" s="76" t="s">
        <v>220</v>
      </c>
    </row>
    <row r="176" spans="21:22" ht="12.75">
      <c r="U176" s="81">
        <v>176</v>
      </c>
      <c r="V176" s="76" t="s">
        <v>221</v>
      </c>
    </row>
    <row r="177" spans="21:22" ht="12.75">
      <c r="U177" s="81">
        <v>177</v>
      </c>
      <c r="V177" s="76" t="s">
        <v>222</v>
      </c>
    </row>
    <row r="178" spans="21:22" ht="12.75">
      <c r="U178" s="81">
        <v>178</v>
      </c>
      <c r="V178" s="76" t="s">
        <v>223</v>
      </c>
    </row>
    <row r="179" spans="21:22" ht="12.75">
      <c r="U179" s="81">
        <v>179</v>
      </c>
      <c r="V179" s="76" t="s">
        <v>224</v>
      </c>
    </row>
    <row r="180" spans="21:22" ht="12.75">
      <c r="U180" s="81">
        <v>180</v>
      </c>
      <c r="V180" s="76" t="s">
        <v>225</v>
      </c>
    </row>
    <row r="181" spans="21:22" ht="12.75">
      <c r="U181" s="81">
        <v>181</v>
      </c>
      <c r="V181" s="76" t="s">
        <v>226</v>
      </c>
    </row>
    <row r="182" spans="21:22" ht="12.75">
      <c r="U182" s="81">
        <v>182</v>
      </c>
      <c r="V182" s="76" t="s">
        <v>227</v>
      </c>
    </row>
    <row r="183" spans="21:22" ht="12.75">
      <c r="U183" s="81">
        <v>183</v>
      </c>
      <c r="V183" s="76" t="s">
        <v>228</v>
      </c>
    </row>
    <row r="184" spans="21:22" ht="12.75">
      <c r="U184" s="81">
        <v>184</v>
      </c>
      <c r="V184" s="76" t="s">
        <v>229</v>
      </c>
    </row>
    <row r="185" spans="21:22" ht="12.75">
      <c r="U185" s="81">
        <v>185</v>
      </c>
      <c r="V185" s="76" t="s">
        <v>230</v>
      </c>
    </row>
    <row r="186" spans="21:22" ht="12.75">
      <c r="U186" s="81">
        <v>186</v>
      </c>
      <c r="V186" s="76" t="s">
        <v>231</v>
      </c>
    </row>
    <row r="187" spans="21:22" ht="12.75">
      <c r="U187" s="81">
        <v>187</v>
      </c>
      <c r="V187" s="76" t="s">
        <v>232</v>
      </c>
    </row>
    <row r="188" spans="21:22" ht="12.75">
      <c r="U188" s="81">
        <v>188</v>
      </c>
      <c r="V188" s="76" t="s">
        <v>233</v>
      </c>
    </row>
    <row r="189" spans="21:22" ht="12.75">
      <c r="U189" s="81">
        <v>189</v>
      </c>
      <c r="V189" s="76" t="s">
        <v>234</v>
      </c>
    </row>
    <row r="190" spans="21:22" ht="12.75">
      <c r="U190" s="81">
        <v>190</v>
      </c>
      <c r="V190" s="76" t="s">
        <v>235</v>
      </c>
    </row>
    <row r="191" spans="21:22" ht="12.75">
      <c r="U191" s="81">
        <v>191</v>
      </c>
      <c r="V191" s="76" t="s">
        <v>236</v>
      </c>
    </row>
    <row r="192" spans="21:22" ht="12.75">
      <c r="U192" s="81">
        <v>192</v>
      </c>
      <c r="V192" s="76" t="s">
        <v>237</v>
      </c>
    </row>
    <row r="193" spans="21:22" ht="12.75">
      <c r="U193" s="81">
        <v>193</v>
      </c>
      <c r="V193" s="76" t="s">
        <v>238</v>
      </c>
    </row>
    <row r="194" spans="21:22" ht="12.75">
      <c r="U194" s="81">
        <v>194</v>
      </c>
      <c r="V194" s="76" t="s">
        <v>239</v>
      </c>
    </row>
    <row r="195" spans="21:22" ht="12.75">
      <c r="U195" s="81">
        <v>195</v>
      </c>
      <c r="V195" s="76" t="s">
        <v>240</v>
      </c>
    </row>
    <row r="196" spans="21:22" ht="12.75">
      <c r="U196" s="81">
        <v>196</v>
      </c>
      <c r="V196" s="76" t="s">
        <v>241</v>
      </c>
    </row>
    <row r="197" spans="21:22" ht="12.75">
      <c r="U197" s="81">
        <v>197</v>
      </c>
      <c r="V197" s="76" t="s">
        <v>242</v>
      </c>
    </row>
    <row r="198" spans="21:22" ht="12.75">
      <c r="U198" s="81">
        <v>198</v>
      </c>
      <c r="V198" s="76" t="s">
        <v>243</v>
      </c>
    </row>
    <row r="199" spans="21:22" ht="12.75">
      <c r="U199" s="81">
        <v>199</v>
      </c>
      <c r="V199" s="76" t="s">
        <v>244</v>
      </c>
    </row>
    <row r="200" spans="21:22" ht="12.75">
      <c r="U200" s="81">
        <v>200</v>
      </c>
      <c r="V200" s="76" t="s">
        <v>245</v>
      </c>
    </row>
    <row r="201" spans="21:22" ht="12.75">
      <c r="U201" s="81">
        <v>201</v>
      </c>
      <c r="V201" s="76" t="s">
        <v>246</v>
      </c>
    </row>
    <row r="202" spans="21:22" ht="12.75">
      <c r="U202" s="81">
        <v>202</v>
      </c>
      <c r="V202" s="76" t="s">
        <v>247</v>
      </c>
    </row>
    <row r="203" spans="21:22" ht="12.75">
      <c r="U203" s="81">
        <v>203</v>
      </c>
      <c r="V203" s="76" t="s">
        <v>248</v>
      </c>
    </row>
    <row r="204" spans="21:22" ht="12.75">
      <c r="U204" s="81">
        <v>204</v>
      </c>
      <c r="V204" s="76" t="s">
        <v>249</v>
      </c>
    </row>
    <row r="205" spans="21:22" ht="12.75">
      <c r="U205" s="81">
        <v>205</v>
      </c>
      <c r="V205" s="76" t="s">
        <v>250</v>
      </c>
    </row>
    <row r="206" spans="21:22" ht="12.75">
      <c r="U206" s="81">
        <v>206</v>
      </c>
      <c r="V206" s="76" t="s">
        <v>251</v>
      </c>
    </row>
    <row r="207" spans="21:22" ht="12.75">
      <c r="U207" s="81">
        <v>207</v>
      </c>
      <c r="V207" s="76" t="s">
        <v>252</v>
      </c>
    </row>
    <row r="208" spans="21:22" ht="12.75">
      <c r="U208" s="81">
        <v>208</v>
      </c>
      <c r="V208" s="76" t="s">
        <v>253</v>
      </c>
    </row>
    <row r="209" spans="21:22" ht="12.75">
      <c r="U209" s="81">
        <v>209</v>
      </c>
      <c r="V209" s="76" t="s">
        <v>254</v>
      </c>
    </row>
    <row r="210" spans="21:22" ht="12.75">
      <c r="U210" s="81">
        <v>210</v>
      </c>
      <c r="V210" s="76" t="s">
        <v>255</v>
      </c>
    </row>
    <row r="211" spans="21:22" ht="12.75">
      <c r="U211" s="81">
        <v>211</v>
      </c>
      <c r="V211" s="76" t="s">
        <v>256</v>
      </c>
    </row>
    <row r="212" spans="21:22" ht="12.75">
      <c r="U212" s="81">
        <v>212</v>
      </c>
      <c r="V212" s="76" t="s">
        <v>257</v>
      </c>
    </row>
    <row r="213" spans="21:22" ht="12.75">
      <c r="U213" s="81">
        <v>213</v>
      </c>
      <c r="V213" s="76" t="s">
        <v>258</v>
      </c>
    </row>
    <row r="214" spans="21:22" ht="12.75">
      <c r="U214" s="81">
        <v>214</v>
      </c>
      <c r="V214" s="76" t="s">
        <v>259</v>
      </c>
    </row>
    <row r="215" spans="21:22" ht="12.75">
      <c r="U215" s="81">
        <v>215</v>
      </c>
      <c r="V215" s="76" t="s">
        <v>260</v>
      </c>
    </row>
    <row r="216" spans="21:22" ht="12.75">
      <c r="U216" s="81">
        <v>216</v>
      </c>
      <c r="V216" s="76" t="s">
        <v>261</v>
      </c>
    </row>
    <row r="217" spans="21:22" ht="12.75">
      <c r="U217" s="81">
        <v>217</v>
      </c>
      <c r="V217" s="76" t="s">
        <v>262</v>
      </c>
    </row>
    <row r="218" spans="21:22" ht="12.75">
      <c r="U218" s="81">
        <v>218</v>
      </c>
      <c r="V218" s="76" t="s">
        <v>263</v>
      </c>
    </row>
    <row r="219" spans="21:22" ht="12.75">
      <c r="U219" s="81">
        <v>219</v>
      </c>
      <c r="V219" s="76" t="s">
        <v>264</v>
      </c>
    </row>
    <row r="220" spans="21:22" ht="12.75">
      <c r="U220" s="81">
        <v>220</v>
      </c>
      <c r="V220" s="76" t="s">
        <v>265</v>
      </c>
    </row>
    <row r="221" spans="21:22" ht="12.75">
      <c r="U221" s="81">
        <v>221</v>
      </c>
      <c r="V221" s="76" t="s">
        <v>266</v>
      </c>
    </row>
    <row r="222" spans="21:22" ht="12.75">
      <c r="U222" s="81">
        <v>222</v>
      </c>
      <c r="V222" s="76" t="s">
        <v>267</v>
      </c>
    </row>
    <row r="223" spans="21:22" ht="12.75">
      <c r="U223" s="81">
        <v>223</v>
      </c>
      <c r="V223" s="76" t="s">
        <v>268</v>
      </c>
    </row>
    <row r="224" spans="21:22" ht="12.75">
      <c r="U224" s="81">
        <v>224</v>
      </c>
      <c r="V224" s="76" t="s">
        <v>269</v>
      </c>
    </row>
    <row r="225" spans="21:22" ht="12.75">
      <c r="U225" s="81">
        <v>225</v>
      </c>
      <c r="V225" s="76" t="s">
        <v>270</v>
      </c>
    </row>
    <row r="226" spans="21:22" ht="12.75">
      <c r="U226" s="81">
        <v>226</v>
      </c>
      <c r="V226" s="76" t="s">
        <v>271</v>
      </c>
    </row>
    <row r="227" spans="21:22" ht="12.75">
      <c r="U227" s="81">
        <v>227</v>
      </c>
      <c r="V227" s="76" t="s">
        <v>272</v>
      </c>
    </row>
    <row r="228" spans="21:22" ht="12.75">
      <c r="U228" s="81">
        <v>228</v>
      </c>
      <c r="V228" s="76" t="s">
        <v>273</v>
      </c>
    </row>
    <row r="229" spans="21:22" ht="12.75">
      <c r="U229" s="81">
        <v>229</v>
      </c>
      <c r="V229" s="76" t="s">
        <v>274</v>
      </c>
    </row>
    <row r="230" spans="21:22" ht="12.75">
      <c r="U230" s="81">
        <v>230</v>
      </c>
      <c r="V230" s="76" t="s">
        <v>275</v>
      </c>
    </row>
    <row r="231" spans="21:22" ht="12.75">
      <c r="U231" s="81">
        <v>231</v>
      </c>
      <c r="V231" s="76" t="s">
        <v>276</v>
      </c>
    </row>
    <row r="232" spans="21:22" ht="12.75">
      <c r="U232" s="81">
        <v>232</v>
      </c>
      <c r="V232" s="76" t="s">
        <v>277</v>
      </c>
    </row>
    <row r="233" spans="21:22" ht="12.75">
      <c r="U233" s="81">
        <v>233</v>
      </c>
      <c r="V233" s="76" t="s">
        <v>278</v>
      </c>
    </row>
    <row r="234" spans="21:22" ht="12.75">
      <c r="U234" s="81">
        <v>234</v>
      </c>
      <c r="V234" s="76" t="s">
        <v>279</v>
      </c>
    </row>
    <row r="235" spans="21:22" ht="12.75">
      <c r="U235" s="81">
        <v>235</v>
      </c>
      <c r="V235" s="76" t="s">
        <v>280</v>
      </c>
    </row>
    <row r="236" spans="21:22" ht="12.75">
      <c r="U236" s="81">
        <v>236</v>
      </c>
      <c r="V236" s="76" t="s">
        <v>281</v>
      </c>
    </row>
    <row r="237" spans="21:22" ht="12.75">
      <c r="U237" s="81">
        <v>237</v>
      </c>
      <c r="V237" s="76" t="s">
        <v>282</v>
      </c>
    </row>
    <row r="238" spans="21:22" ht="12.75">
      <c r="U238" s="81">
        <v>238</v>
      </c>
      <c r="V238" s="76" t="s">
        <v>283</v>
      </c>
    </row>
    <row r="239" spans="21:22" ht="12.75">
      <c r="U239" s="81">
        <v>239</v>
      </c>
      <c r="V239" s="76" t="s">
        <v>284</v>
      </c>
    </row>
    <row r="240" spans="21:22" ht="12.75">
      <c r="U240" s="81">
        <v>240</v>
      </c>
      <c r="V240" s="76" t="s">
        <v>285</v>
      </c>
    </row>
    <row r="241" spans="21:22" ht="12.75">
      <c r="U241" s="81">
        <v>241</v>
      </c>
      <c r="V241" s="76" t="s">
        <v>286</v>
      </c>
    </row>
    <row r="242" spans="21:22" ht="12.75">
      <c r="U242" s="81">
        <v>242</v>
      </c>
      <c r="V242" s="76" t="s">
        <v>287</v>
      </c>
    </row>
    <row r="243" spans="21:22" ht="12.75">
      <c r="U243" s="81">
        <v>243</v>
      </c>
      <c r="V243" s="76" t="s">
        <v>288</v>
      </c>
    </row>
    <row r="244" spans="21:22" ht="12.75">
      <c r="U244" s="81">
        <v>244</v>
      </c>
      <c r="V244" s="76" t="s">
        <v>289</v>
      </c>
    </row>
    <row r="245" spans="21:22" ht="12.75">
      <c r="U245" s="81">
        <v>245</v>
      </c>
      <c r="V245" s="76" t="s">
        <v>290</v>
      </c>
    </row>
    <row r="246" spans="21:22" ht="12.75">
      <c r="U246" s="81">
        <v>246</v>
      </c>
      <c r="V246" s="76" t="s">
        <v>291</v>
      </c>
    </row>
    <row r="247" spans="21:22" ht="12.75">
      <c r="U247" s="81">
        <v>247</v>
      </c>
      <c r="V247" s="76" t="s">
        <v>292</v>
      </c>
    </row>
    <row r="248" spans="21:22" ht="12.75">
      <c r="U248" s="81">
        <v>248</v>
      </c>
      <c r="V248" s="76" t="s">
        <v>293</v>
      </c>
    </row>
    <row r="249" spans="21:22" ht="12.75">
      <c r="U249" s="81">
        <v>249</v>
      </c>
      <c r="V249" s="76" t="s">
        <v>294</v>
      </c>
    </row>
    <row r="250" spans="21:22" ht="12.75">
      <c r="U250" s="81">
        <v>250</v>
      </c>
      <c r="V250" s="76" t="s">
        <v>295</v>
      </c>
    </row>
    <row r="251" spans="21:22" ht="12.75">
      <c r="U251" s="81">
        <v>251</v>
      </c>
      <c r="V251" s="76" t="s">
        <v>296</v>
      </c>
    </row>
    <row r="252" spans="21:22" ht="12.75">
      <c r="U252" s="81">
        <v>252</v>
      </c>
      <c r="V252" s="76" t="s">
        <v>297</v>
      </c>
    </row>
    <row r="253" spans="21:22" ht="12.75">
      <c r="U253" s="81">
        <v>253</v>
      </c>
      <c r="V253" s="76" t="s">
        <v>298</v>
      </c>
    </row>
    <row r="254" spans="21:22" ht="12.75">
      <c r="U254" s="81">
        <v>254</v>
      </c>
      <c r="V254" s="76" t="s">
        <v>299</v>
      </c>
    </row>
    <row r="255" spans="21:22" ht="12.75">
      <c r="U255" s="81">
        <v>255</v>
      </c>
      <c r="V255" s="76" t="s">
        <v>300</v>
      </c>
    </row>
    <row r="256" spans="21:22" ht="12.75">
      <c r="U256" s="81">
        <v>256</v>
      </c>
      <c r="V256" s="76" t="s">
        <v>301</v>
      </c>
    </row>
    <row r="257" spans="21:22" ht="12.75">
      <c r="U257" s="81">
        <v>257</v>
      </c>
      <c r="V257" s="76" t="s">
        <v>302</v>
      </c>
    </row>
    <row r="258" spans="21:22" ht="12.75">
      <c r="U258" s="81">
        <v>258</v>
      </c>
      <c r="V258" s="76" t="s">
        <v>303</v>
      </c>
    </row>
    <row r="259" spans="21:22" ht="12.75">
      <c r="U259" s="81">
        <v>259</v>
      </c>
      <c r="V259" s="76" t="s">
        <v>304</v>
      </c>
    </row>
    <row r="260" spans="21:22" ht="12.75">
      <c r="U260" s="81">
        <v>260</v>
      </c>
      <c r="V260" s="76" t="s">
        <v>305</v>
      </c>
    </row>
    <row r="261" spans="21:22" ht="12.75">
      <c r="U261" s="81">
        <v>261</v>
      </c>
      <c r="V261" s="76" t="s">
        <v>306</v>
      </c>
    </row>
    <row r="262" spans="21:22" ht="12.75">
      <c r="U262" s="81">
        <v>262</v>
      </c>
      <c r="V262" s="76" t="s">
        <v>307</v>
      </c>
    </row>
    <row r="263" spans="21:22" ht="12.75">
      <c r="U263" s="81">
        <v>263</v>
      </c>
      <c r="V263" s="76" t="s">
        <v>308</v>
      </c>
    </row>
    <row r="264" spans="21:22" ht="12.75">
      <c r="U264" s="81">
        <v>264</v>
      </c>
      <c r="V264" s="76" t="s">
        <v>309</v>
      </c>
    </row>
    <row r="265" spans="21:22" ht="12.75">
      <c r="U265" s="81">
        <v>265</v>
      </c>
      <c r="V265" s="76" t="s">
        <v>310</v>
      </c>
    </row>
    <row r="266" spans="21:22" ht="12.75">
      <c r="U266" s="81">
        <v>266</v>
      </c>
      <c r="V266" s="76" t="s">
        <v>311</v>
      </c>
    </row>
    <row r="267" spans="21:22" ht="12.75">
      <c r="U267" s="81">
        <v>267</v>
      </c>
      <c r="V267" s="76" t="s">
        <v>312</v>
      </c>
    </row>
    <row r="268" spans="21:22" ht="12.75">
      <c r="U268" s="81">
        <v>268</v>
      </c>
      <c r="V268" s="76" t="s">
        <v>313</v>
      </c>
    </row>
    <row r="269" spans="21:22" ht="12.75">
      <c r="U269" s="81">
        <v>269</v>
      </c>
      <c r="V269" s="76" t="s">
        <v>314</v>
      </c>
    </row>
    <row r="270" spans="21:22" ht="12.75">
      <c r="U270" s="81">
        <v>270</v>
      </c>
      <c r="V270" s="76" t="s">
        <v>315</v>
      </c>
    </row>
    <row r="271" spans="21:22" ht="12.75">
      <c r="U271" s="81">
        <v>271</v>
      </c>
      <c r="V271" s="76" t="s">
        <v>316</v>
      </c>
    </row>
    <row r="272" spans="21:22" ht="12.75">
      <c r="U272" s="81">
        <v>272</v>
      </c>
      <c r="V272" s="76" t="s">
        <v>317</v>
      </c>
    </row>
    <row r="273" spans="21:22" ht="12.75">
      <c r="U273" s="81">
        <v>273</v>
      </c>
      <c r="V273" s="76" t="s">
        <v>318</v>
      </c>
    </row>
    <row r="274" spans="21:22" ht="12.75">
      <c r="U274" s="81">
        <v>274</v>
      </c>
      <c r="V274" s="76" t="s">
        <v>319</v>
      </c>
    </row>
    <row r="275" spans="21:22" ht="12.75">
      <c r="U275" s="81">
        <v>275</v>
      </c>
      <c r="V275" s="76" t="s">
        <v>320</v>
      </c>
    </row>
    <row r="276" spans="21:22" ht="12.75">
      <c r="U276" s="81">
        <v>276</v>
      </c>
      <c r="V276" s="76" t="s">
        <v>321</v>
      </c>
    </row>
    <row r="277" spans="21:22" ht="12.75">
      <c r="U277" s="81">
        <v>277</v>
      </c>
      <c r="V277" s="76" t="s">
        <v>322</v>
      </c>
    </row>
    <row r="278" spans="21:22" ht="12.75">
      <c r="U278" s="81">
        <v>278</v>
      </c>
      <c r="V278" s="76" t="s">
        <v>323</v>
      </c>
    </row>
    <row r="279" spans="21:22" ht="12.75">
      <c r="U279" s="81">
        <v>279</v>
      </c>
      <c r="V279" s="76" t="s">
        <v>324</v>
      </c>
    </row>
    <row r="280" spans="21:22" ht="12.75">
      <c r="U280" s="81">
        <v>280</v>
      </c>
      <c r="V280" s="76" t="s">
        <v>325</v>
      </c>
    </row>
    <row r="281" spans="21:22" ht="12.75">
      <c r="U281" s="81">
        <v>281</v>
      </c>
      <c r="V281" s="76" t="s">
        <v>326</v>
      </c>
    </row>
    <row r="282" spans="21:22" ht="12.75">
      <c r="U282" s="81">
        <v>282</v>
      </c>
      <c r="V282" s="76" t="s">
        <v>327</v>
      </c>
    </row>
    <row r="283" spans="21:22" ht="12.75">
      <c r="U283" s="81">
        <v>283</v>
      </c>
      <c r="V283" s="76" t="s">
        <v>328</v>
      </c>
    </row>
    <row r="284" spans="21:22" ht="12.75">
      <c r="U284" s="81">
        <v>284</v>
      </c>
      <c r="V284" s="76" t="s">
        <v>329</v>
      </c>
    </row>
    <row r="285" spans="21:22" ht="12.75">
      <c r="U285" s="81">
        <v>285</v>
      </c>
      <c r="V285" s="76" t="s">
        <v>330</v>
      </c>
    </row>
    <row r="286" spans="21:22" ht="12.75">
      <c r="U286" s="81">
        <v>286</v>
      </c>
      <c r="V286" s="76" t="s">
        <v>331</v>
      </c>
    </row>
    <row r="287" spans="21:22" ht="12.75">
      <c r="U287" s="81">
        <v>287</v>
      </c>
      <c r="V287" s="76" t="s">
        <v>332</v>
      </c>
    </row>
    <row r="288" spans="21:22" ht="12.75">
      <c r="U288" s="81">
        <v>288</v>
      </c>
      <c r="V288" s="76" t="s">
        <v>333</v>
      </c>
    </row>
    <row r="289" spans="21:22" ht="12.75">
      <c r="U289" s="81">
        <v>289</v>
      </c>
      <c r="V289" s="76" t="s">
        <v>334</v>
      </c>
    </row>
    <row r="290" spans="21:22" ht="12.75">
      <c r="U290" s="81">
        <v>290</v>
      </c>
      <c r="V290" s="76" t="s">
        <v>335</v>
      </c>
    </row>
    <row r="291" spans="21:22" ht="12.75">
      <c r="U291" s="81">
        <v>291</v>
      </c>
      <c r="V291" s="76" t="s">
        <v>336</v>
      </c>
    </row>
    <row r="292" spans="21:22" ht="12.75">
      <c r="U292" s="81">
        <v>292</v>
      </c>
      <c r="V292" s="76" t="s">
        <v>337</v>
      </c>
    </row>
    <row r="293" spans="21:22" ht="12.75">
      <c r="U293" s="81">
        <v>293</v>
      </c>
      <c r="V293" s="76" t="s">
        <v>338</v>
      </c>
    </row>
    <row r="294" spans="21:22" ht="12.75">
      <c r="U294" s="81">
        <v>294</v>
      </c>
      <c r="V294" s="76" t="s">
        <v>339</v>
      </c>
    </row>
    <row r="295" spans="21:22" ht="12.75">
      <c r="U295" s="81">
        <v>295</v>
      </c>
      <c r="V295" s="76" t="s">
        <v>340</v>
      </c>
    </row>
    <row r="296" spans="21:22" ht="12.75">
      <c r="U296" s="81">
        <v>296</v>
      </c>
      <c r="V296" s="76" t="s">
        <v>341</v>
      </c>
    </row>
    <row r="297" spans="21:22" ht="12.75">
      <c r="U297" s="81">
        <v>297</v>
      </c>
      <c r="V297" s="76" t="s">
        <v>342</v>
      </c>
    </row>
    <row r="298" spans="21:22" ht="12.75">
      <c r="U298" s="81">
        <v>298</v>
      </c>
      <c r="V298" s="76" t="s">
        <v>343</v>
      </c>
    </row>
    <row r="299" spans="21:22" ht="12.75">
      <c r="U299" s="81">
        <v>299</v>
      </c>
      <c r="V299" s="76" t="s">
        <v>344</v>
      </c>
    </row>
    <row r="300" spans="21:22" ht="12.75">
      <c r="U300" s="81">
        <v>300</v>
      </c>
      <c r="V300" s="76" t="s">
        <v>345</v>
      </c>
    </row>
    <row r="301" spans="21:22" ht="12.75">
      <c r="U301" s="81">
        <v>301</v>
      </c>
      <c r="V301" s="76" t="s">
        <v>346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3:I168"/>
  <sheetViews>
    <sheetView showGridLines="0" showRowColHeaders="0" zoomScale="115" zoomScaleNormal="115" zoomScalePageLayoutView="0" workbookViewId="0" topLeftCell="A1">
      <selection activeCell="I36" sqref="I36"/>
    </sheetView>
  </sheetViews>
  <sheetFormatPr defaultColWidth="9.140625" defaultRowHeight="12.75"/>
  <cols>
    <col min="1" max="1" width="15.7109375" style="3" customWidth="1"/>
    <col min="2" max="2" width="3.7109375" style="3" customWidth="1"/>
    <col min="3" max="3" width="16.00390625" style="3" customWidth="1"/>
    <col min="4" max="6" width="15.7109375" style="3" customWidth="1"/>
    <col min="7" max="7" width="27.421875" style="3" customWidth="1"/>
    <col min="8" max="16384" width="9.140625" style="3" customWidth="1"/>
  </cols>
  <sheetData>
    <row r="1" ht="81" customHeight="1"/>
    <row r="2" ht="14.25" hidden="1"/>
    <row r="3" spans="2:7" ht="14.25" hidden="1">
      <c r="B3" s="141"/>
      <c r="C3" s="141"/>
      <c r="D3" s="141"/>
      <c r="E3" s="141"/>
      <c r="F3" s="141"/>
      <c r="G3" s="141"/>
    </row>
    <row r="4" ht="14.25" hidden="1"/>
    <row r="5" spans="2:7" s="4" customFormat="1" ht="34.5" customHeight="1">
      <c r="B5" s="140" t="s">
        <v>704</v>
      </c>
      <c r="C5" s="140"/>
      <c r="D5" s="140"/>
      <c r="E5" s="140"/>
      <c r="F5" s="140"/>
      <c r="G5" s="140"/>
    </row>
    <row r="6" spans="2:7" ht="12" customHeight="1">
      <c r="B6" s="17"/>
      <c r="C6" s="5"/>
      <c r="D6" s="5"/>
      <c r="E6" s="5"/>
      <c r="F6" s="5"/>
      <c r="G6" s="5"/>
    </row>
    <row r="7" spans="2:7" ht="34.5" customHeight="1">
      <c r="B7" s="134" t="s">
        <v>716</v>
      </c>
      <c r="C7" s="134"/>
      <c r="D7" s="134"/>
      <c r="E7" s="134"/>
      <c r="F7" s="134"/>
      <c r="G7" s="134"/>
    </row>
    <row r="8" spans="2:7" ht="14.25">
      <c r="B8" s="66"/>
      <c r="C8" s="66"/>
      <c r="D8" s="66"/>
      <c r="E8" s="66"/>
      <c r="F8" s="66"/>
      <c r="G8" s="66"/>
    </row>
    <row r="9" spans="1:7" ht="14.25">
      <c r="A9" s="15"/>
      <c r="B9" s="134" t="s">
        <v>705</v>
      </c>
      <c r="C9" s="134"/>
      <c r="D9" s="134"/>
      <c r="E9" s="134"/>
      <c r="F9" s="134"/>
      <c r="G9" s="134"/>
    </row>
    <row r="10" spans="2:3" ht="14.25">
      <c r="B10" s="142"/>
      <c r="C10" s="142"/>
    </row>
    <row r="11" spans="2:7" ht="15" customHeight="1">
      <c r="B11" s="136" t="s">
        <v>659</v>
      </c>
      <c r="C11" s="136"/>
      <c r="D11" s="136"/>
      <c r="E11" s="136"/>
      <c r="F11" s="136"/>
      <c r="G11" s="136"/>
    </row>
    <row r="12" spans="2:3" ht="14.25">
      <c r="B12" s="142"/>
      <c r="C12" s="142"/>
    </row>
    <row r="13" spans="2:7" s="4" customFormat="1" ht="31.5" customHeight="1">
      <c r="B13" s="134" t="s">
        <v>715</v>
      </c>
      <c r="C13" s="134"/>
      <c r="D13" s="134"/>
      <c r="E13" s="134"/>
      <c r="F13" s="134"/>
      <c r="G13" s="134"/>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c r="B32" s="3" t="s">
        <v>661</v>
      </c>
    </row>
    <row r="34" spans="1:8" ht="30">
      <c r="A34" s="15" t="s">
        <v>668</v>
      </c>
      <c r="B34" s="7" t="s">
        <v>660</v>
      </c>
      <c r="C34" s="134" t="s">
        <v>671</v>
      </c>
      <c r="D34" s="134"/>
      <c r="E34" s="134"/>
      <c r="F34" s="134"/>
      <c r="G34" s="134"/>
      <c r="H34" s="8"/>
    </row>
    <row r="35" spans="4:9" ht="14.25">
      <c r="D35" s="134"/>
      <c r="E35" s="134"/>
      <c r="F35" s="134"/>
      <c r="G35" s="134"/>
      <c r="H35" s="134"/>
      <c r="I35" s="134"/>
    </row>
    <row r="36" spans="3:7" ht="51" customHeight="1">
      <c r="C36" s="134" t="s">
        <v>672</v>
      </c>
      <c r="D36" s="134"/>
      <c r="E36" s="134"/>
      <c r="F36" s="134"/>
      <c r="G36" s="134"/>
    </row>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spans="2:7" ht="14.25">
      <c r="B66" s="143" t="s">
        <v>666</v>
      </c>
      <c r="C66" s="143"/>
      <c r="D66" s="143"/>
      <c r="E66" s="143"/>
      <c r="F66" s="143"/>
      <c r="G66" s="143"/>
    </row>
    <row r="68" spans="1:7" ht="31.5" customHeight="1">
      <c r="A68" s="15" t="s">
        <v>668</v>
      </c>
      <c r="B68" s="9" t="s">
        <v>9</v>
      </c>
      <c r="C68" s="132" t="s">
        <v>673</v>
      </c>
      <c r="D68" s="131"/>
      <c r="E68" s="131"/>
      <c r="F68" s="131"/>
      <c r="G68" s="131"/>
    </row>
    <row r="70" spans="1:7" ht="31.5" customHeight="1">
      <c r="A70" s="15" t="s">
        <v>668</v>
      </c>
      <c r="B70" s="10" t="s">
        <v>10</v>
      </c>
      <c r="C70" s="132" t="s">
        <v>674</v>
      </c>
      <c r="D70" s="131"/>
      <c r="E70" s="131"/>
      <c r="F70" s="131"/>
      <c r="G70" s="131"/>
    </row>
    <row r="72" spans="1:7" ht="31.5" customHeight="1">
      <c r="A72" s="15" t="s">
        <v>668</v>
      </c>
      <c r="B72" s="10" t="s">
        <v>11</v>
      </c>
      <c r="C72" s="137" t="s">
        <v>675</v>
      </c>
      <c r="D72" s="131"/>
      <c r="E72" s="131"/>
      <c r="F72" s="131"/>
      <c r="G72" s="131"/>
    </row>
    <row r="74" spans="1:7" s="4" customFormat="1" ht="81.75" customHeight="1">
      <c r="A74" s="15" t="s">
        <v>668</v>
      </c>
      <c r="B74" s="10" t="s">
        <v>12</v>
      </c>
      <c r="C74" s="138" t="s">
        <v>719</v>
      </c>
      <c r="D74" s="134"/>
      <c r="E74" s="134"/>
      <c r="F74" s="134"/>
      <c r="G74" s="134"/>
    </row>
    <row r="76" spans="1:7" ht="75.75" customHeight="1">
      <c r="A76" s="15" t="s">
        <v>668</v>
      </c>
      <c r="B76" s="10" t="s">
        <v>13</v>
      </c>
      <c r="C76" s="134" t="s">
        <v>676</v>
      </c>
      <c r="D76" s="134"/>
      <c r="E76" s="134"/>
      <c r="F76" s="134"/>
      <c r="G76" s="134"/>
    </row>
    <row r="78" spans="1:7" ht="31.5" customHeight="1">
      <c r="A78" s="15" t="s">
        <v>668</v>
      </c>
      <c r="B78" s="10" t="s">
        <v>14</v>
      </c>
      <c r="C78" s="132" t="s">
        <v>677</v>
      </c>
      <c r="D78" s="131"/>
      <c r="E78" s="131"/>
      <c r="F78" s="131"/>
      <c r="G78" s="131"/>
    </row>
    <row r="80" spans="1:7" ht="31.5" customHeight="1">
      <c r="A80" s="15" t="s">
        <v>668</v>
      </c>
      <c r="B80" s="10" t="s">
        <v>655</v>
      </c>
      <c r="C80" s="132" t="s">
        <v>678</v>
      </c>
      <c r="D80" s="131"/>
      <c r="E80" s="131"/>
      <c r="F80" s="131"/>
      <c r="G80" s="131"/>
    </row>
    <row r="82" spans="1:7" s="4" customFormat="1" ht="31.5" customHeight="1">
      <c r="A82" s="15" t="s">
        <v>668</v>
      </c>
      <c r="B82" s="10" t="s">
        <v>15</v>
      </c>
      <c r="C82" s="132" t="s">
        <v>679</v>
      </c>
      <c r="D82" s="131"/>
      <c r="E82" s="131"/>
      <c r="F82" s="131"/>
      <c r="G82" s="131"/>
    </row>
    <row r="84" spans="1:7" ht="31.5" customHeight="1">
      <c r="A84" s="15" t="s">
        <v>668</v>
      </c>
      <c r="B84" s="10" t="s">
        <v>16</v>
      </c>
      <c r="C84" s="132" t="s">
        <v>680</v>
      </c>
      <c r="D84" s="131"/>
      <c r="E84" s="131"/>
      <c r="F84" s="131"/>
      <c r="G84" s="131"/>
    </row>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spans="3:7" ht="14.25">
      <c r="C110" s="131" t="s">
        <v>662</v>
      </c>
      <c r="D110" s="131"/>
      <c r="E110" s="131"/>
      <c r="F110" s="131"/>
      <c r="G110" s="131"/>
    </row>
    <row r="112" spans="1:7" ht="31.5" customHeight="1">
      <c r="A112" s="15" t="s">
        <v>668</v>
      </c>
      <c r="B112" s="10" t="s">
        <v>17</v>
      </c>
      <c r="C112" s="132" t="s">
        <v>681</v>
      </c>
      <c r="D112" s="132"/>
      <c r="E112" s="132"/>
      <c r="F112" s="132"/>
      <c r="G112" s="132"/>
    </row>
    <row r="114" spans="1:7" s="4" customFormat="1" ht="31.5" customHeight="1">
      <c r="A114" s="15" t="s">
        <v>668</v>
      </c>
      <c r="B114" s="10" t="s">
        <v>19</v>
      </c>
      <c r="C114" s="132" t="s">
        <v>682</v>
      </c>
      <c r="D114" s="131"/>
      <c r="E114" s="131"/>
      <c r="F114" s="131"/>
      <c r="G114" s="131"/>
    </row>
    <row r="116" spans="1:7" s="4" customFormat="1" ht="31.5" customHeight="1">
      <c r="A116" s="15" t="s">
        <v>668</v>
      </c>
      <c r="B116" s="10" t="s">
        <v>20</v>
      </c>
      <c r="C116" s="132" t="s">
        <v>683</v>
      </c>
      <c r="D116" s="131"/>
      <c r="E116" s="131"/>
      <c r="F116" s="131"/>
      <c r="G116" s="131"/>
    </row>
    <row r="118" spans="1:7" ht="31.5" customHeight="1">
      <c r="A118" s="15" t="s">
        <v>668</v>
      </c>
      <c r="B118" s="10" t="s">
        <v>21</v>
      </c>
      <c r="C118" s="132" t="s">
        <v>684</v>
      </c>
      <c r="D118" s="131"/>
      <c r="E118" s="131"/>
      <c r="F118" s="131"/>
      <c r="G118" s="131"/>
    </row>
    <row r="120" spans="1:7" s="4" customFormat="1" ht="31.5" customHeight="1">
      <c r="A120" s="15" t="s">
        <v>668</v>
      </c>
      <c r="B120" s="10" t="s">
        <v>22</v>
      </c>
      <c r="C120" s="132" t="s">
        <v>685</v>
      </c>
      <c r="D120" s="131"/>
      <c r="E120" s="131"/>
      <c r="F120" s="131"/>
      <c r="G120" s="131"/>
    </row>
    <row r="122" spans="1:7" s="4" customFormat="1" ht="31.5" customHeight="1">
      <c r="A122" s="15" t="s">
        <v>668</v>
      </c>
      <c r="B122" s="10" t="s">
        <v>663</v>
      </c>
      <c r="C122" s="132" t="s">
        <v>686</v>
      </c>
      <c r="D122" s="131"/>
      <c r="E122" s="131"/>
      <c r="F122" s="131"/>
      <c r="G122" s="131"/>
    </row>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spans="3:7" ht="14.25">
      <c r="C148" s="131" t="s">
        <v>664</v>
      </c>
      <c r="D148" s="131"/>
      <c r="E148" s="131"/>
      <c r="F148" s="131"/>
      <c r="G148" s="131"/>
    </row>
    <row r="150" spans="1:7" s="4" customFormat="1" ht="47.25" customHeight="1">
      <c r="A150" s="15" t="s">
        <v>668</v>
      </c>
      <c r="B150" s="10" t="s">
        <v>665</v>
      </c>
      <c r="C150" s="134" t="s">
        <v>687</v>
      </c>
      <c r="D150" s="135"/>
      <c r="E150" s="135"/>
      <c r="F150" s="135"/>
      <c r="G150" s="135"/>
    </row>
    <row r="152" spans="3:7" ht="15">
      <c r="C152" s="130" t="s">
        <v>706</v>
      </c>
      <c r="D152" s="130"/>
      <c r="E152" s="130"/>
      <c r="F152" s="130"/>
      <c r="G152" s="130"/>
    </row>
    <row r="153" spans="3:7" ht="15">
      <c r="C153" s="14"/>
      <c r="D153" s="14"/>
      <c r="E153" s="14"/>
      <c r="F153" s="14"/>
      <c r="G153" s="14"/>
    </row>
    <row r="154" spans="1:7" ht="81.75" customHeight="1">
      <c r="A154" s="15" t="s">
        <v>668</v>
      </c>
      <c r="C154" s="133" t="s">
        <v>717</v>
      </c>
      <c r="D154" s="133"/>
      <c r="E154" s="133"/>
      <c r="F154" s="133"/>
      <c r="G154" s="133"/>
    </row>
    <row r="155" spans="1:7" ht="14.25">
      <c r="A155" s="15"/>
      <c r="C155" s="18"/>
      <c r="D155" s="18"/>
      <c r="E155" s="18"/>
      <c r="F155" s="18"/>
      <c r="G155" s="18"/>
    </row>
    <row r="156" spans="1:7" s="53" customFormat="1" ht="34.5" customHeight="1">
      <c r="A156" s="52"/>
      <c r="C156" s="139" t="s">
        <v>714</v>
      </c>
      <c r="D156" s="139"/>
      <c r="E156" s="139"/>
      <c r="F156" s="139"/>
      <c r="G156" s="139"/>
    </row>
    <row r="157" spans="1:7" ht="15" customHeight="1">
      <c r="A157" s="6"/>
      <c r="C157" s="11"/>
      <c r="D157" s="11"/>
      <c r="E157" s="11"/>
      <c r="F157" s="11"/>
      <c r="G157" s="11"/>
    </row>
    <row r="158" spans="1:7" s="13" customFormat="1" ht="14.25">
      <c r="A158" s="12"/>
      <c r="C158" s="16"/>
      <c r="D158" s="16"/>
      <c r="E158" s="16"/>
      <c r="F158" s="16"/>
      <c r="G158" s="16"/>
    </row>
    <row r="159" spans="1:7" ht="15" customHeight="1">
      <c r="A159" s="6"/>
      <c r="C159" s="11"/>
      <c r="D159" s="11"/>
      <c r="E159" s="11"/>
      <c r="F159" s="11"/>
      <c r="G159" s="11"/>
    </row>
    <row r="160" spans="1:7" ht="15" customHeight="1">
      <c r="A160" s="6"/>
      <c r="C160" s="11"/>
      <c r="D160" s="11"/>
      <c r="E160" s="11"/>
      <c r="F160" s="11"/>
      <c r="G160" s="11"/>
    </row>
    <row r="161" spans="1:7" ht="15" customHeight="1">
      <c r="A161" s="6"/>
      <c r="C161" s="11"/>
      <c r="D161" s="11"/>
      <c r="E161" s="11"/>
      <c r="F161" s="11"/>
      <c r="G161" s="11"/>
    </row>
    <row r="162" spans="1:7" ht="15" customHeight="1">
      <c r="A162" s="6"/>
      <c r="C162" s="11"/>
      <c r="D162" s="11"/>
      <c r="E162" s="11"/>
      <c r="F162" s="11"/>
      <c r="G162" s="11"/>
    </row>
    <row r="163" ht="14.25"/>
    <row r="164" ht="14.25"/>
    <row r="165" ht="14.25"/>
    <row r="166" ht="14.25"/>
    <row r="167" ht="14.25"/>
    <row r="168" ht="14.25">
      <c r="C168" s="3" t="s">
        <v>707</v>
      </c>
    </row>
  </sheetData>
  <sheetProtection/>
  <mergeCells count="33">
    <mergeCell ref="C156:G156"/>
    <mergeCell ref="B5:G5"/>
    <mergeCell ref="B3:G3"/>
    <mergeCell ref="B7:G7"/>
    <mergeCell ref="B10:C10"/>
    <mergeCell ref="B66:G66"/>
    <mergeCell ref="C68:G68"/>
    <mergeCell ref="B12:C12"/>
    <mergeCell ref="B9:G9"/>
    <mergeCell ref="B13:G13"/>
    <mergeCell ref="B11:G11"/>
    <mergeCell ref="C34:G34"/>
    <mergeCell ref="C36:G36"/>
    <mergeCell ref="C70:G70"/>
    <mergeCell ref="C72:G72"/>
    <mergeCell ref="C74:G74"/>
    <mergeCell ref="C150:G150"/>
    <mergeCell ref="C76:G76"/>
    <mergeCell ref="D35:I35"/>
    <mergeCell ref="C78:G78"/>
    <mergeCell ref="C80:G80"/>
    <mergeCell ref="C82:G82"/>
    <mergeCell ref="C84:G84"/>
    <mergeCell ref="C152:G152"/>
    <mergeCell ref="C110:G110"/>
    <mergeCell ref="C112:G112"/>
    <mergeCell ref="C114:G114"/>
    <mergeCell ref="C116:G116"/>
    <mergeCell ref="C154:G154"/>
    <mergeCell ref="C118:G118"/>
    <mergeCell ref="C120:G120"/>
    <mergeCell ref="C122:G122"/>
    <mergeCell ref="C148:G148"/>
  </mergeCells>
  <hyperlinks>
    <hyperlink ref="A34" location="'Ehitustegevuse eelarve'!D14" display="Tagasi"/>
    <hyperlink ref="A68" location="'Ehitustegevuse eelarve'!D16" display="Tagasi"/>
    <hyperlink ref="A70" location="'Ehitustegevuse eelarve'!D17" display="Tagasi"/>
    <hyperlink ref="A72" location="'Ehitustegevuse eelarve'!D18" display="Tagasi"/>
    <hyperlink ref="A74" location="'Ehitustegevuse eelarve'!D19" display="Tagasi"/>
    <hyperlink ref="A76" location="'Ehitustegevuse eelarve'!D20" display="Tagasi"/>
    <hyperlink ref="A78" location="'Ehitustegevuse eelarve'!D21" display="Tagasi"/>
    <hyperlink ref="A80" location="'Ehitustegevuse eelarve'!D23" display="Tagasi"/>
    <hyperlink ref="A82" location="'Ehitustegevuse eelarve'!D24" display="Tagasi"/>
    <hyperlink ref="A84" location="'Ehitustegevuse eelarve'!D26" display="Tagasi"/>
    <hyperlink ref="A112" location="'Ehitustegevuse eelarve'!D27" display="Tagasi"/>
    <hyperlink ref="A114" location="'Ehitustegevuse eelarve'!D28" display="Tagasi"/>
    <hyperlink ref="A116" location="'Ehitustegevuse eelarve'!D29" display="Tagasi"/>
    <hyperlink ref="A118" location="'Ehitustegevuse eelarve'!D30" display="Tagasi"/>
    <hyperlink ref="A120" location="'Ehitustegevuse eelarve'!D31" display="Tagasi"/>
    <hyperlink ref="A122" location="'Ehitustegevuse eelarve'!D32" display="Tagasi"/>
    <hyperlink ref="A150" location="'Ehitustegevuse eelarve'!D33" display="Tagasi"/>
    <hyperlink ref="A154" location="'Ehitustegevuse eelarve'!G37"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Ylle</cp:lastModifiedBy>
  <cp:lastPrinted>2015-04-29T11:05:40Z</cp:lastPrinted>
  <dcterms:created xsi:type="dcterms:W3CDTF">2010-03-23T10:34:53Z</dcterms:created>
  <dcterms:modified xsi:type="dcterms:W3CDTF">2016-02-05T12:28:41Z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